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nergyDelivery\GTOperations\City-gate allocation info\2026 to 2027\Winter\"/>
    </mc:Choice>
  </mc:AlternateContent>
  <xr:revisionPtr revIDLastSave="0" documentId="8_{D562D5A7-1B21-4446-A1F0-7C8E2AC44E7A}" xr6:coauthVersionLast="47" xr6:coauthVersionMax="47" xr10:uidLastSave="{00000000-0000-0000-0000-000000000000}"/>
  <bookViews>
    <workbookView xWindow="28680" yWindow="-120" windowWidth="29040" windowHeight="15720" tabRatio="805" activeTab="1" xr2:uid="{00000000-000D-0000-FFFF-FFFF00000000}"/>
  </bookViews>
  <sheets>
    <sheet name="SCO Choice" sheetId="19" r:id="rId1"/>
    <sheet name="LGT" sheetId="20" r:id="rId2"/>
    <sheet name="RandyG" sheetId="5" state="hidden" r:id="rId3"/>
    <sheet name="TonyC" sheetId="4" state="hidden" r:id="rId4"/>
  </sheets>
  <definedNames>
    <definedName name="_xlnm.Print_Area" localSheetId="2">RandyG!$B$2:$M$23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R30" i="5" l="1"/>
  <c r="AD30" i="5"/>
  <c r="AS30" i="5" s="1"/>
  <c r="AR31" i="5"/>
  <c r="AD31" i="5"/>
  <c r="AS31" i="5" s="1"/>
  <c r="AR32" i="5"/>
  <c r="AD32" i="5"/>
  <c r="AS32" i="5" s="1"/>
  <c r="AR33" i="5"/>
  <c r="AD33" i="5"/>
  <c r="AS33" i="5" s="1"/>
  <c r="AR34" i="5"/>
  <c r="AD34" i="5"/>
  <c r="AS34" i="5" s="1"/>
  <c r="AR35" i="5"/>
  <c r="AD35" i="5"/>
  <c r="AS35" i="5" s="1"/>
  <c r="AR36" i="5"/>
  <c r="AD36" i="5"/>
  <c r="AS36" i="5" s="1"/>
  <c r="AR37" i="5"/>
  <c r="AD37" i="5"/>
  <c r="AS37" i="5" s="1"/>
  <c r="AR38" i="5"/>
  <c r="AD38" i="5"/>
  <c r="AS38" i="5" s="1"/>
  <c r="AR39" i="5"/>
  <c r="AD39" i="5"/>
  <c r="AS39" i="5" s="1"/>
  <c r="AR40" i="5"/>
  <c r="AD40" i="5"/>
  <c r="AS40" i="5" s="1"/>
  <c r="AR41" i="5"/>
  <c r="AD41" i="5"/>
  <c r="AS41" i="5" s="1"/>
  <c r="AR42" i="5"/>
  <c r="AD42" i="5"/>
  <c r="AS42" i="5" s="1"/>
  <c r="AR43" i="5"/>
  <c r="AD43" i="5"/>
  <c r="AS43" i="5" s="1"/>
  <c r="AR44" i="5"/>
  <c r="AD44" i="5"/>
  <c r="AS44" i="5" s="1"/>
  <c r="AR45" i="5"/>
  <c r="AD45" i="5"/>
  <c r="AS45" i="5" s="1"/>
  <c r="AR46" i="5"/>
  <c r="AD46" i="5"/>
  <c r="AS46" i="5" s="1"/>
  <c r="AR47" i="5"/>
  <c r="AD47" i="5"/>
  <c r="AS47" i="5" s="1"/>
  <c r="AR48" i="5"/>
  <c r="AD48" i="5"/>
  <c r="AS48" i="5" s="1"/>
  <c r="AR49" i="5"/>
  <c r="AD49" i="5"/>
  <c r="AS49" i="5" s="1"/>
  <c r="AR50" i="5"/>
  <c r="AD50" i="5"/>
  <c r="AS50" i="5" s="1"/>
  <c r="AR51" i="5"/>
  <c r="AD51" i="5"/>
  <c r="AS51" i="5" s="1"/>
  <c r="AR52" i="5"/>
  <c r="AD52" i="5"/>
  <c r="AS52" i="5" s="1"/>
  <c r="AR53" i="5"/>
  <c r="AD53" i="5"/>
  <c r="AS53" i="5" s="1"/>
  <c r="AR54" i="5"/>
  <c r="AD54" i="5"/>
  <c r="AS54" i="5" s="1"/>
  <c r="AR55" i="5"/>
  <c r="B55" i="5"/>
  <c r="AD55" i="5" s="1"/>
  <c r="AS55" i="5" s="1"/>
  <c r="AR56" i="5"/>
  <c r="AR57" i="5"/>
  <c r="AR58" i="5"/>
  <c r="AR59" i="5"/>
  <c r="AR60" i="5"/>
  <c r="AR61" i="5"/>
  <c r="AR62" i="5"/>
  <c r="AR63" i="5"/>
  <c r="AR64" i="5"/>
  <c r="AD64" i="5"/>
  <c r="AS64" i="5" s="1"/>
  <c r="AR65" i="5"/>
  <c r="B65" i="5"/>
  <c r="B66" i="5" s="1"/>
  <c r="M66" i="5" s="1"/>
  <c r="N66" i="5" s="1"/>
  <c r="AK66" i="5" s="1"/>
  <c r="AR66" i="5"/>
  <c r="AR67" i="5"/>
  <c r="AD67" i="5"/>
  <c r="AS67" i="5" s="1"/>
  <c r="AR68" i="5"/>
  <c r="AD68" i="5"/>
  <c r="AS68" i="5" s="1"/>
  <c r="AR69" i="5"/>
  <c r="B69" i="5"/>
  <c r="AD69" i="5" s="1"/>
  <c r="AS69" i="5" s="1"/>
  <c r="AB71" i="5"/>
  <c r="AR71" i="5" s="1"/>
  <c r="AD71" i="5"/>
  <c r="AS71" i="5" s="1"/>
  <c r="B72" i="5"/>
  <c r="AB72" i="5" s="1"/>
  <c r="AR72" i="5" s="1"/>
  <c r="AC72" i="5"/>
  <c r="AC73" i="5" s="1"/>
  <c r="B73" i="5"/>
  <c r="B74" i="5" s="1"/>
  <c r="V74" i="5" s="1"/>
  <c r="AO74" i="5" s="1"/>
  <c r="AB82" i="5"/>
  <c r="AR82" i="5" s="1"/>
  <c r="AD82" i="5"/>
  <c r="AS82" i="5" s="1"/>
  <c r="B83" i="5"/>
  <c r="AB83" i="5" s="1"/>
  <c r="AR83" i="5" s="1"/>
  <c r="AC83" i="5"/>
  <c r="AC93" i="5"/>
  <c r="AC94" i="5" s="1"/>
  <c r="AC103" i="5"/>
  <c r="AB109" i="5"/>
  <c r="AR109" i="5" s="1"/>
  <c r="AR29" i="5"/>
  <c r="AD29" i="5"/>
  <c r="AS29" i="5" s="1"/>
  <c r="AH104" i="5"/>
  <c r="I103" i="5"/>
  <c r="I104" i="5" s="1"/>
  <c r="AL104" i="5"/>
  <c r="AM104" i="5"/>
  <c r="AP104" i="5"/>
  <c r="AQ104" i="5"/>
  <c r="AH105" i="5"/>
  <c r="AL105" i="5"/>
  <c r="AM105" i="5"/>
  <c r="AP105" i="5"/>
  <c r="AQ105" i="5"/>
  <c r="AH106" i="5"/>
  <c r="AL106" i="5"/>
  <c r="AM106" i="5"/>
  <c r="AP106" i="5"/>
  <c r="AQ106" i="5"/>
  <c r="AH107" i="5"/>
  <c r="AL107" i="5"/>
  <c r="AM107" i="5"/>
  <c r="AP107" i="5"/>
  <c r="AQ107" i="5"/>
  <c r="AH108" i="5"/>
  <c r="AL108" i="5"/>
  <c r="AM108" i="5"/>
  <c r="AP108" i="5"/>
  <c r="AQ108" i="5"/>
  <c r="D109" i="5"/>
  <c r="AF109" i="5" s="1"/>
  <c r="F109" i="5"/>
  <c r="AG109" i="5" s="1"/>
  <c r="AH109" i="5"/>
  <c r="L109" i="5"/>
  <c r="AJ109" i="5" s="1"/>
  <c r="N109" i="5"/>
  <c r="AK109" i="5" s="1"/>
  <c r="AL109" i="5"/>
  <c r="AM109" i="5"/>
  <c r="T109" i="5"/>
  <c r="AN109" i="5" s="1"/>
  <c r="V109" i="5"/>
  <c r="AO109" i="5" s="1"/>
  <c r="AP109" i="5"/>
  <c r="AQ109" i="5"/>
  <c r="AF30" i="5"/>
  <c r="AG30" i="5"/>
  <c r="AH30" i="5"/>
  <c r="I30" i="5"/>
  <c r="J30" i="5" s="1"/>
  <c r="AI30" i="5" s="1"/>
  <c r="L30" i="5"/>
  <c r="AJ30" i="5" s="1"/>
  <c r="N30" i="5"/>
  <c r="AK30" i="5" s="1"/>
  <c r="AL30" i="5"/>
  <c r="R30" i="5"/>
  <c r="AM30" i="5" s="1"/>
  <c r="T30" i="5"/>
  <c r="AN30" i="5" s="1"/>
  <c r="V30" i="5"/>
  <c r="AO30" i="5" s="1"/>
  <c r="AP30" i="5"/>
  <c r="AQ30" i="5"/>
  <c r="AF31" i="5"/>
  <c r="AG31" i="5"/>
  <c r="AH31" i="5"/>
  <c r="I31" i="5"/>
  <c r="J31" i="5" s="1"/>
  <c r="AI31" i="5" s="1"/>
  <c r="L31" i="5"/>
  <c r="AJ31" i="5" s="1"/>
  <c r="N31" i="5"/>
  <c r="AK31" i="5" s="1"/>
  <c r="AL31" i="5"/>
  <c r="R31" i="5"/>
  <c r="AM31" i="5" s="1"/>
  <c r="T31" i="5"/>
  <c r="AN31" i="5" s="1"/>
  <c r="V31" i="5"/>
  <c r="AO31" i="5" s="1"/>
  <c r="AP31" i="5"/>
  <c r="AQ31" i="5"/>
  <c r="AF32" i="5"/>
  <c r="AG32" i="5"/>
  <c r="AH32" i="5"/>
  <c r="I32" i="5"/>
  <c r="J32" i="5" s="1"/>
  <c r="AI32" i="5" s="1"/>
  <c r="L32" i="5"/>
  <c r="AJ32" i="5" s="1"/>
  <c r="N32" i="5"/>
  <c r="AK32" i="5" s="1"/>
  <c r="AL32" i="5"/>
  <c r="R32" i="5"/>
  <c r="AM32" i="5" s="1"/>
  <c r="T32" i="5"/>
  <c r="AN32" i="5" s="1"/>
  <c r="U32" i="5"/>
  <c r="V32" i="5" s="1"/>
  <c r="AO32" i="5" s="1"/>
  <c r="AP32" i="5"/>
  <c r="AQ32" i="5"/>
  <c r="AF33" i="5"/>
  <c r="AG33" i="5"/>
  <c r="AH33" i="5"/>
  <c r="I33" i="5"/>
  <c r="J33" i="5" s="1"/>
  <c r="AI33" i="5" s="1"/>
  <c r="L33" i="5"/>
  <c r="AJ33" i="5" s="1"/>
  <c r="M33" i="5"/>
  <c r="N33" i="5" s="1"/>
  <c r="AK33" i="5" s="1"/>
  <c r="AL33" i="5"/>
  <c r="R33" i="5"/>
  <c r="AM33" i="5" s="1"/>
  <c r="T33" i="5"/>
  <c r="AN33" i="5" s="1"/>
  <c r="U33" i="5"/>
  <c r="V33" i="5"/>
  <c r="AO33" i="5" s="1"/>
  <c r="AP33" i="5"/>
  <c r="AQ33" i="5"/>
  <c r="AF34" i="5"/>
  <c r="AG34" i="5"/>
  <c r="AH34" i="5"/>
  <c r="I34" i="5"/>
  <c r="J34" i="5" s="1"/>
  <c r="AI34" i="5" s="1"/>
  <c r="L34" i="5"/>
  <c r="AJ34" i="5" s="1"/>
  <c r="M34" i="5"/>
  <c r="N34" i="5" s="1"/>
  <c r="AK34" i="5" s="1"/>
  <c r="AL34" i="5"/>
  <c r="R34" i="5"/>
  <c r="AM34" i="5" s="1"/>
  <c r="T34" i="5"/>
  <c r="AN34" i="5" s="1"/>
  <c r="U34" i="5"/>
  <c r="V34" i="5" s="1"/>
  <c r="AO34" i="5" s="1"/>
  <c r="AP34" i="5"/>
  <c r="AQ34" i="5"/>
  <c r="AF35" i="5"/>
  <c r="AG35" i="5"/>
  <c r="AH35" i="5"/>
  <c r="I35" i="5"/>
  <c r="J35" i="5" s="1"/>
  <c r="AI35" i="5" s="1"/>
  <c r="L35" i="5"/>
  <c r="AJ35" i="5" s="1"/>
  <c r="M35" i="5"/>
  <c r="N35" i="5" s="1"/>
  <c r="AK35" i="5" s="1"/>
  <c r="AL35" i="5"/>
  <c r="R35" i="5"/>
  <c r="AM35" i="5" s="1"/>
  <c r="T35" i="5"/>
  <c r="AN35" i="5" s="1"/>
  <c r="AO35" i="5"/>
  <c r="AP35" i="5"/>
  <c r="AQ35" i="5"/>
  <c r="AF36" i="5"/>
  <c r="AG36" i="5"/>
  <c r="AH36" i="5"/>
  <c r="I36" i="5"/>
  <c r="J36" i="5" s="1"/>
  <c r="AI36" i="5" s="1"/>
  <c r="L36" i="5"/>
  <c r="AJ36" i="5" s="1"/>
  <c r="M36" i="5"/>
  <c r="N36" i="5" s="1"/>
  <c r="AK36" i="5" s="1"/>
  <c r="AL36" i="5"/>
  <c r="R36" i="5"/>
  <c r="AM36" i="5" s="1"/>
  <c r="T36" i="5"/>
  <c r="AN36" i="5" s="1"/>
  <c r="U36" i="5"/>
  <c r="V36" i="5" s="1"/>
  <c r="AO36" i="5" s="1"/>
  <c r="AP36" i="5"/>
  <c r="AQ36" i="5"/>
  <c r="AF37" i="5"/>
  <c r="AG37" i="5"/>
  <c r="AH37" i="5"/>
  <c r="I37" i="5"/>
  <c r="J37" i="5" s="1"/>
  <c r="AI37" i="5" s="1"/>
  <c r="L37" i="5"/>
  <c r="AJ37" i="5" s="1"/>
  <c r="M37" i="5"/>
  <c r="N37" i="5" s="1"/>
  <c r="AK37" i="5" s="1"/>
  <c r="AL37" i="5"/>
  <c r="R37" i="5"/>
  <c r="AM37" i="5" s="1"/>
  <c r="T37" i="5"/>
  <c r="AN37" i="5" s="1"/>
  <c r="AO37" i="5"/>
  <c r="AP37" i="5"/>
  <c r="AQ37" i="5"/>
  <c r="AF38" i="5"/>
  <c r="AG38" i="5"/>
  <c r="AH38" i="5"/>
  <c r="I38" i="5"/>
  <c r="J38" i="5" s="1"/>
  <c r="AI38" i="5" s="1"/>
  <c r="L38" i="5"/>
  <c r="AJ38" i="5" s="1"/>
  <c r="M38" i="5"/>
  <c r="N38" i="5" s="1"/>
  <c r="AK38" i="5" s="1"/>
  <c r="AL38" i="5"/>
  <c r="R38" i="5"/>
  <c r="AM38" i="5" s="1"/>
  <c r="T38" i="5"/>
  <c r="AN38" i="5" s="1"/>
  <c r="U38" i="5"/>
  <c r="V38" i="5" s="1"/>
  <c r="AO38" i="5" s="1"/>
  <c r="AP38" i="5"/>
  <c r="AQ38" i="5"/>
  <c r="AF39" i="5"/>
  <c r="AG39" i="5"/>
  <c r="AH39" i="5"/>
  <c r="I39" i="5"/>
  <c r="J39" i="5" s="1"/>
  <c r="AI39" i="5" s="1"/>
  <c r="L39" i="5"/>
  <c r="AJ39" i="5" s="1"/>
  <c r="M39" i="5"/>
  <c r="N39" i="5" s="1"/>
  <c r="AK39" i="5" s="1"/>
  <c r="AL39" i="5"/>
  <c r="R39" i="5"/>
  <c r="AM39" i="5" s="1"/>
  <c r="T39" i="5"/>
  <c r="AN39" i="5" s="1"/>
  <c r="U39" i="5"/>
  <c r="V39" i="5"/>
  <c r="AO39" i="5" s="1"/>
  <c r="AP39" i="5"/>
  <c r="AQ39" i="5"/>
  <c r="AF40" i="5"/>
  <c r="AG40" i="5"/>
  <c r="AH40" i="5"/>
  <c r="I40" i="5"/>
  <c r="J40" i="5" s="1"/>
  <c r="AI40" i="5" s="1"/>
  <c r="L40" i="5"/>
  <c r="AJ40" i="5" s="1"/>
  <c r="M40" i="5"/>
  <c r="N40" i="5" s="1"/>
  <c r="AK40" i="5" s="1"/>
  <c r="AL40" i="5"/>
  <c r="R40" i="5"/>
  <c r="AM40" i="5" s="1"/>
  <c r="AN40" i="5"/>
  <c r="U40" i="5"/>
  <c r="V40" i="5" s="1"/>
  <c r="AO40" i="5" s="1"/>
  <c r="AP40" i="5"/>
  <c r="AQ40" i="5"/>
  <c r="AF41" i="5"/>
  <c r="AG41" i="5"/>
  <c r="AH41" i="5"/>
  <c r="I41" i="5"/>
  <c r="J41" i="5" s="1"/>
  <c r="AI41" i="5" s="1"/>
  <c r="L41" i="5"/>
  <c r="AJ41" i="5" s="1"/>
  <c r="M41" i="5"/>
  <c r="N41" i="5" s="1"/>
  <c r="AK41" i="5" s="1"/>
  <c r="AL41" i="5"/>
  <c r="R41" i="5"/>
  <c r="AM41" i="5" s="1"/>
  <c r="T41" i="5"/>
  <c r="AN41" i="5" s="1"/>
  <c r="U41" i="5"/>
  <c r="V41" i="5" s="1"/>
  <c r="AO41" i="5" s="1"/>
  <c r="AP41" i="5"/>
  <c r="AQ41" i="5"/>
  <c r="AF42" i="5"/>
  <c r="AG42" i="5"/>
  <c r="AH42" i="5"/>
  <c r="I42" i="5"/>
  <c r="J42" i="5" s="1"/>
  <c r="AI42" i="5" s="1"/>
  <c r="L42" i="5"/>
  <c r="AJ42" i="5" s="1"/>
  <c r="M42" i="5"/>
  <c r="N42" i="5" s="1"/>
  <c r="AK42" i="5" s="1"/>
  <c r="AL42" i="5"/>
  <c r="R42" i="5"/>
  <c r="AM42" i="5"/>
  <c r="S42" i="5"/>
  <c r="T42" i="5" s="1"/>
  <c r="AN42" i="5" s="1"/>
  <c r="U42" i="5"/>
  <c r="V42" i="5" s="1"/>
  <c r="AO42" i="5" s="1"/>
  <c r="AP42" i="5"/>
  <c r="AQ42" i="5"/>
  <c r="AF43" i="5"/>
  <c r="AG43" i="5"/>
  <c r="AH43" i="5"/>
  <c r="I43" i="5"/>
  <c r="J43" i="5" s="1"/>
  <c r="AI43" i="5" s="1"/>
  <c r="L43" i="5"/>
  <c r="AJ43" i="5" s="1"/>
  <c r="M43" i="5"/>
  <c r="N43" i="5" s="1"/>
  <c r="AK43" i="5" s="1"/>
  <c r="AL43" i="5"/>
  <c r="R43" i="5"/>
  <c r="AM43" i="5" s="1"/>
  <c r="U43" i="5"/>
  <c r="V43" i="5" s="1"/>
  <c r="AO43" i="5" s="1"/>
  <c r="AP43" i="5"/>
  <c r="AQ43" i="5"/>
  <c r="AF44" i="5"/>
  <c r="AG44" i="5"/>
  <c r="AH44" i="5"/>
  <c r="I44" i="5"/>
  <c r="J44" i="5" s="1"/>
  <c r="AI44" i="5" s="1"/>
  <c r="L44" i="5"/>
  <c r="AJ44" i="5" s="1"/>
  <c r="M44" i="5"/>
  <c r="N44" i="5" s="1"/>
  <c r="AK44" i="5" s="1"/>
  <c r="AL44" i="5"/>
  <c r="R44" i="5"/>
  <c r="AM44" i="5"/>
  <c r="U44" i="5"/>
  <c r="V44" i="5" s="1"/>
  <c r="AO44" i="5" s="1"/>
  <c r="AP44" i="5"/>
  <c r="AQ44" i="5"/>
  <c r="AF45" i="5"/>
  <c r="AG45" i="5"/>
  <c r="AH45" i="5"/>
  <c r="I45" i="5"/>
  <c r="J45" i="5" s="1"/>
  <c r="AI45" i="5" s="1"/>
  <c r="L45" i="5"/>
  <c r="AJ45" i="5" s="1"/>
  <c r="M45" i="5"/>
  <c r="N45" i="5" s="1"/>
  <c r="AK45" i="5" s="1"/>
  <c r="AL45" i="5"/>
  <c r="R45" i="5"/>
  <c r="AM45" i="5" s="1"/>
  <c r="T45" i="5"/>
  <c r="AN45" i="5"/>
  <c r="U45" i="5"/>
  <c r="V45" i="5" s="1"/>
  <c r="AO45" i="5" s="1"/>
  <c r="AP45" i="5"/>
  <c r="AQ45" i="5"/>
  <c r="AF46" i="5"/>
  <c r="AG46" i="5"/>
  <c r="AH46" i="5"/>
  <c r="I46" i="5"/>
  <c r="J46" i="5" s="1"/>
  <c r="AI46" i="5" s="1"/>
  <c r="L46" i="5"/>
  <c r="AJ46" i="5" s="1"/>
  <c r="M46" i="5"/>
  <c r="N46" i="5" s="1"/>
  <c r="AK46" i="5" s="1"/>
  <c r="AL46" i="5"/>
  <c r="R46" i="5"/>
  <c r="AM46" i="5" s="1"/>
  <c r="T46" i="5"/>
  <c r="AN46" i="5" s="1"/>
  <c r="U46" i="5"/>
  <c r="V46" i="5" s="1"/>
  <c r="AO46" i="5" s="1"/>
  <c r="AP46" i="5"/>
  <c r="AQ46" i="5"/>
  <c r="AF47" i="5"/>
  <c r="AG47" i="5"/>
  <c r="AH47" i="5"/>
  <c r="I47" i="5"/>
  <c r="J47" i="5" s="1"/>
  <c r="AI47" i="5" s="1"/>
  <c r="L47" i="5"/>
  <c r="AJ47" i="5" s="1"/>
  <c r="M47" i="5"/>
  <c r="N47" i="5" s="1"/>
  <c r="AK47" i="5" s="1"/>
  <c r="AL47" i="5"/>
  <c r="R47" i="5"/>
  <c r="AM47" i="5" s="1"/>
  <c r="T47" i="5"/>
  <c r="AN47" i="5" s="1"/>
  <c r="U47" i="5"/>
  <c r="V47" i="5" s="1"/>
  <c r="AO47" i="5" s="1"/>
  <c r="AP47" i="5"/>
  <c r="AQ47" i="5"/>
  <c r="AF48" i="5"/>
  <c r="AG48" i="5"/>
  <c r="AH48" i="5"/>
  <c r="I48" i="5"/>
  <c r="J48" i="5" s="1"/>
  <c r="AI48" i="5" s="1"/>
  <c r="L48" i="5"/>
  <c r="AJ48" i="5" s="1"/>
  <c r="M48" i="5"/>
  <c r="N48" i="5" s="1"/>
  <c r="AK48" i="5" s="1"/>
  <c r="AL48" i="5"/>
  <c r="R48" i="5"/>
  <c r="AM48" i="5" s="1"/>
  <c r="T48" i="5"/>
  <c r="AN48" i="5" s="1"/>
  <c r="U48" i="5"/>
  <c r="V48" i="5" s="1"/>
  <c r="AO48" i="5" s="1"/>
  <c r="AP48" i="5"/>
  <c r="AQ48" i="5"/>
  <c r="AF49" i="5"/>
  <c r="AG49" i="5"/>
  <c r="AH49" i="5"/>
  <c r="I49" i="5"/>
  <c r="J49" i="5" s="1"/>
  <c r="AI49" i="5" s="1"/>
  <c r="L49" i="5"/>
  <c r="AJ49" i="5" s="1"/>
  <c r="M49" i="5"/>
  <c r="N49" i="5" s="1"/>
  <c r="AK49" i="5" s="1"/>
  <c r="AL49" i="5"/>
  <c r="R49" i="5"/>
  <c r="AM49" i="5"/>
  <c r="T49" i="5"/>
  <c r="AN49" i="5" s="1"/>
  <c r="U49" i="5"/>
  <c r="V49" i="5"/>
  <c r="AO49" i="5" s="1"/>
  <c r="AP49" i="5"/>
  <c r="AQ49" i="5"/>
  <c r="AF50" i="5"/>
  <c r="AG50" i="5"/>
  <c r="AH50" i="5"/>
  <c r="I50" i="5"/>
  <c r="J50" i="5" s="1"/>
  <c r="AI50" i="5" s="1"/>
  <c r="L50" i="5"/>
  <c r="AJ50" i="5" s="1"/>
  <c r="M50" i="5"/>
  <c r="N50" i="5" s="1"/>
  <c r="AK50" i="5" s="1"/>
  <c r="AL50" i="5"/>
  <c r="R50" i="5"/>
  <c r="AM50" i="5" s="1"/>
  <c r="AN50" i="5"/>
  <c r="AO50" i="5"/>
  <c r="AP50" i="5"/>
  <c r="AQ50" i="5"/>
  <c r="AF51" i="5"/>
  <c r="AG51" i="5"/>
  <c r="AH51" i="5"/>
  <c r="I51" i="5"/>
  <c r="J51" i="5" s="1"/>
  <c r="AI51" i="5" s="1"/>
  <c r="L51" i="5"/>
  <c r="AJ51" i="5" s="1"/>
  <c r="M51" i="5"/>
  <c r="N51" i="5" s="1"/>
  <c r="AK51" i="5" s="1"/>
  <c r="AL51" i="5"/>
  <c r="R51" i="5"/>
  <c r="AM51" i="5" s="1"/>
  <c r="T51" i="5"/>
  <c r="AN51" i="5" s="1"/>
  <c r="U51" i="5"/>
  <c r="V51" i="5" s="1"/>
  <c r="AO51" i="5" s="1"/>
  <c r="AP51" i="5"/>
  <c r="AQ51" i="5"/>
  <c r="AF52" i="5"/>
  <c r="AG52" i="5"/>
  <c r="AH52" i="5"/>
  <c r="I52" i="5"/>
  <c r="J52" i="5" s="1"/>
  <c r="AI52" i="5" s="1"/>
  <c r="L52" i="5"/>
  <c r="AJ52" i="5" s="1"/>
  <c r="M52" i="5"/>
  <c r="N52" i="5"/>
  <c r="AK52" i="5" s="1"/>
  <c r="AL52" i="5"/>
  <c r="R52" i="5"/>
  <c r="AM52" i="5" s="1"/>
  <c r="AN52" i="5"/>
  <c r="AO52" i="5"/>
  <c r="AP52" i="5"/>
  <c r="AQ52" i="5"/>
  <c r="AF53" i="5"/>
  <c r="AG53" i="5"/>
  <c r="AH53" i="5"/>
  <c r="I53" i="5"/>
  <c r="J53" i="5" s="1"/>
  <c r="AI53" i="5" s="1"/>
  <c r="L53" i="5"/>
  <c r="AJ53" i="5" s="1"/>
  <c r="M53" i="5"/>
  <c r="N53" i="5" s="1"/>
  <c r="AK53" i="5" s="1"/>
  <c r="AL53" i="5"/>
  <c r="R53" i="5"/>
  <c r="AM53" i="5" s="1"/>
  <c r="AN53" i="5"/>
  <c r="AO53" i="5"/>
  <c r="AP53" i="5"/>
  <c r="AQ53" i="5"/>
  <c r="AF54" i="5"/>
  <c r="AG54" i="5"/>
  <c r="AH54" i="5"/>
  <c r="I54" i="5"/>
  <c r="J54" i="5" s="1"/>
  <c r="AI54" i="5" s="1"/>
  <c r="L54" i="5"/>
  <c r="AJ54" i="5"/>
  <c r="M54" i="5"/>
  <c r="N54" i="5" s="1"/>
  <c r="AK54" i="5" s="1"/>
  <c r="AL54" i="5"/>
  <c r="R54" i="5"/>
  <c r="AM54" i="5" s="1"/>
  <c r="T54" i="5"/>
  <c r="AN54" i="5" s="1"/>
  <c r="U54" i="5"/>
  <c r="V54" i="5" s="1"/>
  <c r="AO54" i="5" s="1"/>
  <c r="AP54" i="5"/>
  <c r="AQ54" i="5"/>
  <c r="AF55" i="5"/>
  <c r="AG55" i="5"/>
  <c r="AH55" i="5"/>
  <c r="I55" i="5"/>
  <c r="J55" i="5" s="1"/>
  <c r="AI55" i="5" s="1"/>
  <c r="AL55" i="5"/>
  <c r="AN55" i="5"/>
  <c r="AP55" i="5"/>
  <c r="AQ55" i="5"/>
  <c r="AF56" i="5"/>
  <c r="AG56" i="5"/>
  <c r="AH56" i="5"/>
  <c r="AL56" i="5"/>
  <c r="AN56" i="5"/>
  <c r="AP56" i="5"/>
  <c r="AQ56" i="5"/>
  <c r="AF57" i="5"/>
  <c r="AG57" i="5"/>
  <c r="AH57" i="5"/>
  <c r="AL57" i="5"/>
  <c r="AN57" i="5"/>
  <c r="AP57" i="5"/>
  <c r="AQ57" i="5"/>
  <c r="AF58" i="5"/>
  <c r="AG58" i="5"/>
  <c r="AH58" i="5"/>
  <c r="AL58" i="5"/>
  <c r="AN58" i="5"/>
  <c r="AP58" i="5"/>
  <c r="AQ58" i="5"/>
  <c r="AF59" i="5"/>
  <c r="AG59" i="5"/>
  <c r="AH59" i="5"/>
  <c r="AL59" i="5"/>
  <c r="AN59" i="5"/>
  <c r="AP59" i="5"/>
  <c r="AQ59" i="5"/>
  <c r="AF60" i="5"/>
  <c r="AG60" i="5"/>
  <c r="AH60" i="5"/>
  <c r="AL60" i="5"/>
  <c r="AN60" i="5"/>
  <c r="AP60" i="5"/>
  <c r="AQ60" i="5"/>
  <c r="AF61" i="5"/>
  <c r="AG61" i="5"/>
  <c r="AH61" i="5"/>
  <c r="AL61" i="5"/>
  <c r="AN61" i="5"/>
  <c r="AP61" i="5"/>
  <c r="AQ61" i="5"/>
  <c r="AF62" i="5"/>
  <c r="AG62" i="5"/>
  <c r="AH62" i="5"/>
  <c r="AL62" i="5"/>
  <c r="AN62" i="5"/>
  <c r="AP62" i="5"/>
  <c r="AQ62" i="5"/>
  <c r="AF63" i="5"/>
  <c r="AG63" i="5"/>
  <c r="AH63" i="5"/>
  <c r="AL63" i="5"/>
  <c r="AN63" i="5"/>
  <c r="AP63" i="5"/>
  <c r="AQ63" i="5"/>
  <c r="AF64" i="5"/>
  <c r="AG64" i="5"/>
  <c r="AH64" i="5"/>
  <c r="I64" i="5"/>
  <c r="J64" i="5" s="1"/>
  <c r="AI64" i="5" s="1"/>
  <c r="L64" i="5"/>
  <c r="AJ64" i="5" s="1"/>
  <c r="M64" i="5"/>
  <c r="N64" i="5" s="1"/>
  <c r="AK64" i="5" s="1"/>
  <c r="AL64" i="5"/>
  <c r="R64" i="5"/>
  <c r="AM64" i="5" s="1"/>
  <c r="T64" i="5"/>
  <c r="AN64" i="5" s="1"/>
  <c r="V64" i="5"/>
  <c r="AO64" i="5" s="1"/>
  <c r="AP64" i="5"/>
  <c r="AQ64" i="5"/>
  <c r="AF65" i="5"/>
  <c r="AG65" i="5"/>
  <c r="AH65" i="5"/>
  <c r="L65" i="5"/>
  <c r="AJ65" i="5" s="1"/>
  <c r="M65" i="5"/>
  <c r="N65" i="5" s="1"/>
  <c r="AK65" i="5" s="1"/>
  <c r="AL65" i="5"/>
  <c r="S65" i="5"/>
  <c r="T65" i="5" s="1"/>
  <c r="AN65" i="5" s="1"/>
  <c r="AP65" i="5"/>
  <c r="AQ65" i="5"/>
  <c r="AF66" i="5"/>
  <c r="AG66" i="5"/>
  <c r="AH66" i="5"/>
  <c r="L66" i="5"/>
  <c r="AJ66" i="5" s="1"/>
  <c r="AL66" i="5"/>
  <c r="R66" i="5"/>
  <c r="AM66" i="5" s="1"/>
  <c r="AP66" i="5"/>
  <c r="AQ66" i="5"/>
  <c r="AF67" i="5"/>
  <c r="AG67" i="5"/>
  <c r="AH67" i="5"/>
  <c r="I67" i="5"/>
  <c r="J67" i="5" s="1"/>
  <c r="AI67" i="5" s="1"/>
  <c r="L67" i="5"/>
  <c r="AJ67" i="5" s="1"/>
  <c r="M67" i="5"/>
  <c r="N67" i="5" s="1"/>
  <c r="AK67" i="5" s="1"/>
  <c r="AL67" i="5"/>
  <c r="R67" i="5"/>
  <c r="AM67" i="5" s="1"/>
  <c r="T67" i="5"/>
  <c r="AN67" i="5" s="1"/>
  <c r="V67" i="5"/>
  <c r="AO67" i="5" s="1"/>
  <c r="AP67" i="5"/>
  <c r="AQ67" i="5"/>
  <c r="AF68" i="5"/>
  <c r="AG68" i="5"/>
  <c r="AH68" i="5"/>
  <c r="I68" i="5"/>
  <c r="J68" i="5" s="1"/>
  <c r="AI68" i="5" s="1"/>
  <c r="L68" i="5"/>
  <c r="AJ68" i="5" s="1"/>
  <c r="M68" i="5"/>
  <c r="N68" i="5" s="1"/>
  <c r="AK68" i="5" s="1"/>
  <c r="AL68" i="5"/>
  <c r="R68" i="5"/>
  <c r="AM68" i="5" s="1"/>
  <c r="T68" i="5"/>
  <c r="AN68" i="5" s="1"/>
  <c r="V68" i="5"/>
  <c r="AO68" i="5" s="1"/>
  <c r="AP68" i="5"/>
  <c r="AQ68" i="5"/>
  <c r="AF69" i="5"/>
  <c r="AG69" i="5"/>
  <c r="AH69" i="5"/>
  <c r="AL69" i="5"/>
  <c r="S69" i="5"/>
  <c r="AP69" i="5"/>
  <c r="AQ69" i="5"/>
  <c r="AG70" i="5"/>
  <c r="AH70" i="5"/>
  <c r="AL70" i="5"/>
  <c r="AM70" i="5"/>
  <c r="AP70" i="5"/>
  <c r="AQ70" i="5"/>
  <c r="D71" i="5"/>
  <c r="AF71" i="5"/>
  <c r="AG71" i="5"/>
  <c r="AH71" i="5"/>
  <c r="J71" i="5"/>
  <c r="AI71" i="5"/>
  <c r="L71" i="5"/>
  <c r="AJ71" i="5" s="1"/>
  <c r="N71" i="5"/>
  <c r="AK71" i="5" s="1"/>
  <c r="AL71" i="5"/>
  <c r="AM71" i="5"/>
  <c r="T71" i="5"/>
  <c r="AN71" i="5" s="1"/>
  <c r="V71" i="5"/>
  <c r="AO71" i="5" s="1"/>
  <c r="AP71" i="5"/>
  <c r="AQ71" i="5"/>
  <c r="D72" i="5"/>
  <c r="AF72" i="5" s="1"/>
  <c r="AG72" i="5"/>
  <c r="AH72" i="5"/>
  <c r="AI72" i="5"/>
  <c r="L72" i="5"/>
  <c r="AJ72" i="5" s="1"/>
  <c r="N72" i="5"/>
  <c r="AK72" i="5" s="1"/>
  <c r="AL72" i="5"/>
  <c r="AM72" i="5"/>
  <c r="S72" i="5"/>
  <c r="T72" i="5" s="1"/>
  <c r="AN72" i="5" s="1"/>
  <c r="V72" i="5"/>
  <c r="AO72" i="5" s="1"/>
  <c r="AP72" i="5"/>
  <c r="AQ72" i="5"/>
  <c r="D73" i="5"/>
  <c r="AF73" i="5" s="1"/>
  <c r="AG73" i="5"/>
  <c r="AH73" i="5"/>
  <c r="AI73" i="5"/>
  <c r="L73" i="5"/>
  <c r="AJ73" i="5" s="1"/>
  <c r="AL73" i="5"/>
  <c r="AM73" i="5"/>
  <c r="V73" i="5"/>
  <c r="AO73" i="5" s="1"/>
  <c r="AP73" i="5"/>
  <c r="AQ73" i="5"/>
  <c r="AG74" i="5"/>
  <c r="AH74" i="5"/>
  <c r="AI74" i="5"/>
  <c r="AL74" i="5"/>
  <c r="AM74" i="5"/>
  <c r="AP74" i="5"/>
  <c r="AQ74" i="5"/>
  <c r="AG75" i="5"/>
  <c r="AH75" i="5"/>
  <c r="AI75" i="5"/>
  <c r="AL75" i="5"/>
  <c r="AM75" i="5"/>
  <c r="AP75" i="5"/>
  <c r="AQ75" i="5"/>
  <c r="AG76" i="5"/>
  <c r="AH76" i="5"/>
  <c r="AI76" i="5"/>
  <c r="AL76" i="5"/>
  <c r="AM76" i="5"/>
  <c r="AP76" i="5"/>
  <c r="AQ76" i="5"/>
  <c r="AG77" i="5"/>
  <c r="AH77" i="5"/>
  <c r="AI77" i="5"/>
  <c r="AL77" i="5"/>
  <c r="AM77" i="5"/>
  <c r="AP77" i="5"/>
  <c r="AQ77" i="5"/>
  <c r="AH78" i="5"/>
  <c r="AI78" i="5"/>
  <c r="AL78" i="5"/>
  <c r="AM78" i="5"/>
  <c r="AP78" i="5"/>
  <c r="AQ78" i="5"/>
  <c r="AH79" i="5"/>
  <c r="AI79" i="5"/>
  <c r="AL79" i="5"/>
  <c r="AM79" i="5"/>
  <c r="AP79" i="5"/>
  <c r="AQ79" i="5"/>
  <c r="AH80" i="5"/>
  <c r="AI80" i="5"/>
  <c r="AL80" i="5"/>
  <c r="AM80" i="5"/>
  <c r="AP80" i="5"/>
  <c r="AQ80" i="5"/>
  <c r="AH81" i="5"/>
  <c r="AI81" i="5"/>
  <c r="AL81" i="5"/>
  <c r="AM81" i="5"/>
  <c r="AP81" i="5"/>
  <c r="AQ81" i="5"/>
  <c r="D82" i="5"/>
  <c r="AF82" i="5" s="1"/>
  <c r="F82" i="5"/>
  <c r="AG82" i="5" s="1"/>
  <c r="H82" i="5"/>
  <c r="AH82" i="5" s="1"/>
  <c r="J82" i="5"/>
  <c r="AI82" i="5" s="1"/>
  <c r="L82" i="5"/>
  <c r="AJ82" i="5" s="1"/>
  <c r="N82" i="5"/>
  <c r="AK82" i="5" s="1"/>
  <c r="AL82" i="5"/>
  <c r="AM82" i="5"/>
  <c r="T82" i="5"/>
  <c r="AN82" i="5" s="1"/>
  <c r="V82" i="5"/>
  <c r="AO82" i="5" s="1"/>
  <c r="AP82" i="5"/>
  <c r="AQ82" i="5"/>
  <c r="D83" i="5"/>
  <c r="AF83" i="5" s="1"/>
  <c r="F83" i="5"/>
  <c r="AG83" i="5" s="1"/>
  <c r="AH83" i="5"/>
  <c r="I83" i="5"/>
  <c r="J83" i="5" s="1"/>
  <c r="AI83" i="5" s="1"/>
  <c r="L83" i="5"/>
  <c r="AJ83" i="5" s="1"/>
  <c r="N83" i="5"/>
  <c r="AK83" i="5" s="1"/>
  <c r="AL83" i="5"/>
  <c r="AM83" i="5"/>
  <c r="T83" i="5"/>
  <c r="AN83" i="5" s="1"/>
  <c r="V83" i="5"/>
  <c r="AO83" i="5" s="1"/>
  <c r="AP83" i="5"/>
  <c r="AQ83" i="5"/>
  <c r="AH84" i="5"/>
  <c r="AL84" i="5"/>
  <c r="AM84" i="5"/>
  <c r="AP84" i="5"/>
  <c r="AQ84" i="5"/>
  <c r="AH85" i="5"/>
  <c r="AL85" i="5"/>
  <c r="AM85" i="5"/>
  <c r="AP85" i="5"/>
  <c r="AQ85" i="5"/>
  <c r="AH86" i="5"/>
  <c r="AL86" i="5"/>
  <c r="AM86" i="5"/>
  <c r="AP86" i="5"/>
  <c r="AQ86" i="5"/>
  <c r="AH87" i="5"/>
  <c r="AL87" i="5"/>
  <c r="AM87" i="5"/>
  <c r="AP87" i="5"/>
  <c r="AQ87" i="5"/>
  <c r="AH88" i="5"/>
  <c r="AL88" i="5"/>
  <c r="AM88" i="5"/>
  <c r="AP88" i="5"/>
  <c r="AQ88" i="5"/>
  <c r="AH89" i="5"/>
  <c r="AL89" i="5"/>
  <c r="AM89" i="5"/>
  <c r="AP89" i="5"/>
  <c r="AQ89" i="5"/>
  <c r="AH90" i="5"/>
  <c r="AL90" i="5"/>
  <c r="AM90" i="5"/>
  <c r="AP90" i="5"/>
  <c r="AQ90" i="5"/>
  <c r="AH91" i="5"/>
  <c r="AL91" i="5"/>
  <c r="AM91" i="5"/>
  <c r="AP91" i="5"/>
  <c r="AQ91" i="5"/>
  <c r="AL92" i="5"/>
  <c r="AM92" i="5"/>
  <c r="AP92" i="5"/>
  <c r="AQ92" i="5"/>
  <c r="AH93" i="5"/>
  <c r="I93" i="5"/>
  <c r="AL93" i="5"/>
  <c r="AM93" i="5"/>
  <c r="AP93" i="5"/>
  <c r="AQ93" i="5"/>
  <c r="AH94" i="5"/>
  <c r="AL94" i="5"/>
  <c r="AM94" i="5"/>
  <c r="AP94" i="5"/>
  <c r="AQ94" i="5"/>
  <c r="AH95" i="5"/>
  <c r="AL95" i="5"/>
  <c r="AM95" i="5"/>
  <c r="AP95" i="5"/>
  <c r="AQ95" i="5"/>
  <c r="AH96" i="5"/>
  <c r="AL96" i="5"/>
  <c r="AM96" i="5"/>
  <c r="AP96" i="5"/>
  <c r="AQ96" i="5"/>
  <c r="AH97" i="5"/>
  <c r="AL97" i="5"/>
  <c r="AM97" i="5"/>
  <c r="AP97" i="5"/>
  <c r="AQ97" i="5"/>
  <c r="AH98" i="5"/>
  <c r="AL98" i="5"/>
  <c r="AM98" i="5"/>
  <c r="AP98" i="5"/>
  <c r="AQ98" i="5"/>
  <c r="AH99" i="5"/>
  <c r="AL99" i="5"/>
  <c r="AM99" i="5"/>
  <c r="AP99" i="5"/>
  <c r="AQ99" i="5"/>
  <c r="AH100" i="5"/>
  <c r="AL100" i="5"/>
  <c r="AM100" i="5"/>
  <c r="AP100" i="5"/>
  <c r="AQ100" i="5"/>
  <c r="AH101" i="5"/>
  <c r="AL101" i="5"/>
  <c r="AM101" i="5"/>
  <c r="AP101" i="5"/>
  <c r="AQ101" i="5"/>
  <c r="AL102" i="5"/>
  <c r="AM102" i="5"/>
  <c r="AP102" i="5"/>
  <c r="AQ102" i="5"/>
  <c r="AH103" i="5"/>
  <c r="AL103" i="5"/>
  <c r="AM103" i="5"/>
  <c r="AP103" i="5"/>
  <c r="AQ103" i="5"/>
  <c r="AG29" i="5"/>
  <c r="AH29" i="5"/>
  <c r="I29" i="5"/>
  <c r="J29" i="5" s="1"/>
  <c r="AI29" i="5" s="1"/>
  <c r="L29" i="5"/>
  <c r="AJ29" i="5" s="1"/>
  <c r="N29" i="5"/>
  <c r="AK29" i="5" s="1"/>
  <c r="AL29" i="5"/>
  <c r="R29" i="5"/>
  <c r="AM29" i="5" s="1"/>
  <c r="T29" i="5"/>
  <c r="AN29" i="5" s="1"/>
  <c r="V29" i="5"/>
  <c r="AO29" i="5" s="1"/>
  <c r="AP29" i="5"/>
  <c r="AQ29" i="5"/>
  <c r="AF29" i="5"/>
  <c r="G109" i="5"/>
  <c r="G83" i="5"/>
  <c r="I72" i="5"/>
  <c r="I73" i="5" s="1"/>
  <c r="I74" i="5" s="1"/>
  <c r="I75" i="5" s="1"/>
  <c r="I76" i="5" s="1"/>
  <c r="I77" i="5" s="1"/>
  <c r="I78" i="5" s="1"/>
  <c r="I79" i="5" s="1"/>
  <c r="I80" i="5" s="1"/>
  <c r="I81" i="5" s="1"/>
  <c r="G74" i="5"/>
  <c r="E73" i="5"/>
  <c r="G72" i="5"/>
  <c r="E72" i="5"/>
  <c r="G71" i="5"/>
  <c r="E71" i="5"/>
  <c r="G68" i="5"/>
  <c r="G67" i="5"/>
  <c r="G64" i="5"/>
  <c r="G54" i="5"/>
  <c r="U53" i="5"/>
  <c r="S53" i="5"/>
  <c r="G53" i="5"/>
  <c r="U52" i="5"/>
  <c r="S52" i="5"/>
  <c r="G52" i="5"/>
  <c r="G51" i="5"/>
  <c r="U50" i="5"/>
  <c r="S50" i="5"/>
  <c r="G50" i="5"/>
  <c r="G49" i="5"/>
  <c r="G48" i="5"/>
  <c r="G47" i="5"/>
  <c r="G46" i="5"/>
  <c r="G45" i="5"/>
  <c r="G44" i="5"/>
  <c r="G43" i="5"/>
  <c r="G42" i="5"/>
  <c r="G41" i="5"/>
  <c r="S40" i="5"/>
  <c r="G40" i="5"/>
  <c r="G39" i="5"/>
  <c r="G38" i="5"/>
  <c r="U37" i="5"/>
  <c r="G37" i="5"/>
  <c r="G36" i="5"/>
  <c r="U35" i="5"/>
  <c r="G35" i="5"/>
  <c r="G34" i="5"/>
  <c r="G33" i="5"/>
  <c r="G32" i="5"/>
  <c r="G31" i="5"/>
  <c r="G30" i="5"/>
  <c r="G29" i="5"/>
  <c r="V186" i="4"/>
  <c r="T186" i="4"/>
  <c r="R186" i="4"/>
  <c r="P186" i="4"/>
  <c r="N186" i="4"/>
  <c r="L186" i="4"/>
  <c r="J186" i="4"/>
  <c r="H186" i="4"/>
  <c r="F186" i="4"/>
  <c r="D186" i="4"/>
  <c r="V185" i="4"/>
  <c r="T185" i="4"/>
  <c r="R185" i="4"/>
  <c r="P185" i="4"/>
  <c r="N185" i="4"/>
  <c r="L185" i="4"/>
  <c r="J185" i="4"/>
  <c r="H185" i="4"/>
  <c r="F185" i="4"/>
  <c r="D185" i="4"/>
  <c r="V184" i="4"/>
  <c r="T184" i="4"/>
  <c r="R184" i="4"/>
  <c r="P184" i="4"/>
  <c r="N184" i="4"/>
  <c r="L184" i="4"/>
  <c r="J184" i="4"/>
  <c r="H184" i="4"/>
  <c r="F184" i="4"/>
  <c r="D184" i="4"/>
  <c r="U177" i="4"/>
  <c r="B177" i="4"/>
  <c r="P177" i="4" s="1"/>
  <c r="I177" i="4"/>
  <c r="V176" i="4"/>
  <c r="T176" i="4"/>
  <c r="R176" i="4"/>
  <c r="P176" i="4"/>
  <c r="N176" i="4"/>
  <c r="L176" i="4"/>
  <c r="J176" i="4"/>
  <c r="H176" i="4"/>
  <c r="F176" i="4"/>
  <c r="D176" i="4"/>
  <c r="U167" i="4"/>
  <c r="U168" i="4" s="1"/>
  <c r="B167" i="4"/>
  <c r="B168" i="4" s="1"/>
  <c r="B169" i="4" s="1"/>
  <c r="I167" i="4"/>
  <c r="I168" i="4" s="1"/>
  <c r="V166" i="4"/>
  <c r="T166" i="4"/>
  <c r="R166" i="4"/>
  <c r="P166" i="4"/>
  <c r="N166" i="4"/>
  <c r="L166" i="4"/>
  <c r="J166" i="4"/>
  <c r="H166" i="4"/>
  <c r="F166" i="4"/>
  <c r="D166" i="4"/>
  <c r="U157" i="4"/>
  <c r="U158" i="4" s="1"/>
  <c r="U159" i="4" s="1"/>
  <c r="B157" i="4"/>
  <c r="B158" i="4" s="1"/>
  <c r="I157" i="4"/>
  <c r="I158" i="4" s="1"/>
  <c r="I159" i="4" s="1"/>
  <c r="E157" i="4"/>
  <c r="E158" i="4" s="1"/>
  <c r="E159" i="4" s="1"/>
  <c r="E160" i="4" s="1"/>
  <c r="E161" i="4" s="1"/>
  <c r="E162" i="4" s="1"/>
  <c r="E163" i="4" s="1"/>
  <c r="E164" i="4" s="1"/>
  <c r="E165" i="4" s="1"/>
  <c r="V156" i="4"/>
  <c r="T156" i="4"/>
  <c r="R156" i="4"/>
  <c r="P156" i="4"/>
  <c r="N156" i="4"/>
  <c r="L156" i="4"/>
  <c r="J156" i="4"/>
  <c r="H156" i="4"/>
  <c r="F156" i="4"/>
  <c r="D156" i="4"/>
  <c r="U146" i="4"/>
  <c r="U147" i="4" s="1"/>
  <c r="B146" i="4"/>
  <c r="B147" i="4" s="1"/>
  <c r="O146" i="4"/>
  <c r="O147" i="4" s="1"/>
  <c r="O148" i="4" s="1"/>
  <c r="I146" i="4"/>
  <c r="I147" i="4" s="1"/>
  <c r="I148" i="4" s="1"/>
  <c r="I149" i="4" s="1"/>
  <c r="I150" i="4" s="1"/>
  <c r="I151" i="4" s="1"/>
  <c r="I152" i="4" s="1"/>
  <c r="I153" i="4" s="1"/>
  <c r="I154" i="4" s="1"/>
  <c r="I155" i="4" s="1"/>
  <c r="D146" i="4"/>
  <c r="V145" i="4"/>
  <c r="T145" i="4"/>
  <c r="R145" i="4"/>
  <c r="P145" i="4"/>
  <c r="N145" i="4"/>
  <c r="L145" i="4"/>
  <c r="J145" i="4"/>
  <c r="G145" i="4"/>
  <c r="F145" i="4"/>
  <c r="D145" i="4"/>
  <c r="B143" i="4"/>
  <c r="U143" i="4" s="1"/>
  <c r="O143" i="4"/>
  <c r="O144" i="4" s="1"/>
  <c r="T143" i="4"/>
  <c r="R143" i="4"/>
  <c r="G143" i="4"/>
  <c r="U142" i="4"/>
  <c r="V142" i="4" s="1"/>
  <c r="T142" i="4"/>
  <c r="R142" i="4"/>
  <c r="P142" i="4"/>
  <c r="M142" i="4"/>
  <c r="N142" i="4" s="1"/>
  <c r="L142" i="4"/>
  <c r="I142" i="4"/>
  <c r="J142" i="4" s="1"/>
  <c r="G142" i="4"/>
  <c r="E142" i="4"/>
  <c r="F142" i="4" s="1"/>
  <c r="D142" i="4"/>
  <c r="U141" i="4"/>
  <c r="V141" i="4" s="1"/>
  <c r="T141" i="4"/>
  <c r="R141" i="4"/>
  <c r="P141" i="4"/>
  <c r="M141" i="4"/>
  <c r="N141" i="4" s="1"/>
  <c r="L141" i="4"/>
  <c r="I141" i="4"/>
  <c r="J141" i="4" s="1"/>
  <c r="G141" i="4"/>
  <c r="E141" i="4"/>
  <c r="F141" i="4" s="1"/>
  <c r="D141" i="4"/>
  <c r="B139" i="4"/>
  <c r="B140" i="4" s="1"/>
  <c r="O139" i="4"/>
  <c r="O140" i="4" s="1"/>
  <c r="U138" i="4"/>
  <c r="V138" i="4" s="1"/>
  <c r="T138" i="4"/>
  <c r="R138" i="4"/>
  <c r="P138" i="4"/>
  <c r="M138" i="4"/>
  <c r="N138" i="4" s="1"/>
  <c r="L138" i="4"/>
  <c r="I138" i="4"/>
  <c r="J138" i="4" s="1"/>
  <c r="G138" i="4"/>
  <c r="E138" i="4"/>
  <c r="F138" i="4" s="1"/>
  <c r="D138" i="4"/>
  <c r="B129" i="4"/>
  <c r="B130" i="4" s="1"/>
  <c r="U128" i="4"/>
  <c r="V128" i="4" s="1"/>
  <c r="T128" i="4"/>
  <c r="Q128" i="4"/>
  <c r="R128" i="4" s="1"/>
  <c r="P128" i="4"/>
  <c r="M128" i="4"/>
  <c r="N128" i="4" s="1"/>
  <c r="L128" i="4"/>
  <c r="I128" i="4"/>
  <c r="J128" i="4" s="1"/>
  <c r="G128" i="4"/>
  <c r="E128" i="4"/>
  <c r="F128" i="4" s="1"/>
  <c r="D128" i="4"/>
  <c r="U127" i="4"/>
  <c r="V127" i="4" s="1"/>
  <c r="T127" i="4"/>
  <c r="Q127" i="4"/>
  <c r="O127" i="4"/>
  <c r="M127" i="4"/>
  <c r="N127" i="4" s="1"/>
  <c r="L127" i="4"/>
  <c r="I127" i="4"/>
  <c r="J127" i="4" s="1"/>
  <c r="G127" i="4"/>
  <c r="E127" i="4"/>
  <c r="F127" i="4" s="1"/>
  <c r="D127" i="4"/>
  <c r="U126" i="4"/>
  <c r="V126" i="4" s="1"/>
  <c r="T126" i="4"/>
  <c r="Q126" i="4"/>
  <c r="O126" i="4"/>
  <c r="M126" i="4"/>
  <c r="N126" i="4" s="1"/>
  <c r="L126" i="4"/>
  <c r="I126" i="4"/>
  <c r="J126" i="4" s="1"/>
  <c r="G126" i="4"/>
  <c r="E126" i="4"/>
  <c r="F126" i="4"/>
  <c r="D126" i="4"/>
  <c r="U125" i="4"/>
  <c r="V125" i="4" s="1"/>
  <c r="T125" i="4"/>
  <c r="Q125" i="4"/>
  <c r="R125" i="4" s="1"/>
  <c r="P125" i="4"/>
  <c r="M125" i="4"/>
  <c r="N125" i="4" s="1"/>
  <c r="L125" i="4"/>
  <c r="I125" i="4"/>
  <c r="J125" i="4" s="1"/>
  <c r="G125" i="4"/>
  <c r="E125" i="4"/>
  <c r="F125" i="4" s="1"/>
  <c r="D125" i="4"/>
  <c r="U124" i="4"/>
  <c r="V124" i="4" s="1"/>
  <c r="T124" i="4"/>
  <c r="Q124" i="4"/>
  <c r="O124" i="4"/>
  <c r="M124" i="4"/>
  <c r="N124" i="4" s="1"/>
  <c r="L124" i="4"/>
  <c r="I124" i="4"/>
  <c r="J124" i="4" s="1"/>
  <c r="G124" i="4"/>
  <c r="E124" i="4"/>
  <c r="F124" i="4" s="1"/>
  <c r="D124" i="4"/>
  <c r="U123" i="4"/>
  <c r="V123" i="4" s="1"/>
  <c r="T123" i="4"/>
  <c r="Q123" i="4"/>
  <c r="R123" i="4" s="1"/>
  <c r="P123" i="4"/>
  <c r="M123" i="4"/>
  <c r="N123" i="4" s="1"/>
  <c r="L123" i="4"/>
  <c r="I123" i="4"/>
  <c r="J123" i="4" s="1"/>
  <c r="G123" i="4"/>
  <c r="E123" i="4"/>
  <c r="F123" i="4" s="1"/>
  <c r="D123" i="4"/>
  <c r="U122" i="4"/>
  <c r="V122" i="4" s="1"/>
  <c r="T122" i="4"/>
  <c r="Q122" i="4"/>
  <c r="R122" i="4" s="1"/>
  <c r="P122" i="4"/>
  <c r="M122" i="4"/>
  <c r="N122" i="4" s="1"/>
  <c r="L122" i="4"/>
  <c r="I122" i="4"/>
  <c r="J122" i="4" s="1"/>
  <c r="G122" i="4"/>
  <c r="E122" i="4"/>
  <c r="F122" i="4" s="1"/>
  <c r="D122" i="4"/>
  <c r="U121" i="4"/>
  <c r="V121" i="4" s="1"/>
  <c r="T121" i="4"/>
  <c r="Q121" i="4"/>
  <c r="R121" i="4" s="1"/>
  <c r="P121" i="4"/>
  <c r="M121" i="4"/>
  <c r="N121" i="4"/>
  <c r="L121" i="4"/>
  <c r="I121" i="4"/>
  <c r="J121" i="4" s="1"/>
  <c r="G121" i="4"/>
  <c r="E121" i="4"/>
  <c r="F121" i="4" s="1"/>
  <c r="D121" i="4"/>
  <c r="U120" i="4"/>
  <c r="V120" i="4" s="1"/>
  <c r="T120" i="4"/>
  <c r="Q120" i="4"/>
  <c r="R120" i="4" s="1"/>
  <c r="P120" i="4"/>
  <c r="M120" i="4"/>
  <c r="N120" i="4" s="1"/>
  <c r="L120" i="4"/>
  <c r="I120" i="4"/>
  <c r="J120" i="4" s="1"/>
  <c r="G120" i="4"/>
  <c r="E120" i="4"/>
  <c r="F120" i="4" s="1"/>
  <c r="D120" i="4"/>
  <c r="U119" i="4"/>
  <c r="V119" i="4" s="1"/>
  <c r="T119" i="4"/>
  <c r="Q119" i="4"/>
  <c r="R119" i="4" s="1"/>
  <c r="P119" i="4"/>
  <c r="M119" i="4"/>
  <c r="N119" i="4" s="1"/>
  <c r="L119" i="4"/>
  <c r="I119" i="4"/>
  <c r="J119" i="4" s="1"/>
  <c r="G119" i="4"/>
  <c r="E119" i="4"/>
  <c r="F119" i="4" s="1"/>
  <c r="D119" i="4"/>
  <c r="U118" i="4"/>
  <c r="V118" i="4" s="1"/>
  <c r="T118" i="4"/>
  <c r="Q118" i="4"/>
  <c r="R118" i="4" s="1"/>
  <c r="O116" i="4"/>
  <c r="O117" i="4" s="1"/>
  <c r="O118" i="4" s="1"/>
  <c r="P118" i="4" s="1"/>
  <c r="M118" i="4"/>
  <c r="N118" i="4" s="1"/>
  <c r="L118" i="4"/>
  <c r="I118" i="4"/>
  <c r="J118" i="4" s="1"/>
  <c r="G118" i="4"/>
  <c r="E118" i="4"/>
  <c r="F118" i="4" s="1"/>
  <c r="D118" i="4"/>
  <c r="U117" i="4"/>
  <c r="V117" i="4" s="1"/>
  <c r="T117" i="4"/>
  <c r="Q117" i="4"/>
  <c r="R117" i="4" s="1"/>
  <c r="M117" i="4"/>
  <c r="N117" i="4" s="1"/>
  <c r="L117" i="4"/>
  <c r="I117" i="4"/>
  <c r="J117" i="4" s="1"/>
  <c r="G117" i="4"/>
  <c r="E117" i="4"/>
  <c r="F117" i="4" s="1"/>
  <c r="D117" i="4"/>
  <c r="U116" i="4"/>
  <c r="V116" i="4" s="1"/>
  <c r="T116" i="4"/>
  <c r="Q116" i="4"/>
  <c r="R116" i="4" s="1"/>
  <c r="M116" i="4"/>
  <c r="N116" i="4" s="1"/>
  <c r="L116" i="4"/>
  <c r="I116" i="4"/>
  <c r="J116" i="4" s="1"/>
  <c r="G116" i="4"/>
  <c r="E116" i="4"/>
  <c r="F116" i="4" s="1"/>
  <c r="D116" i="4"/>
  <c r="U115" i="4"/>
  <c r="V115" i="4" s="1"/>
  <c r="T115" i="4"/>
  <c r="Q115" i="4"/>
  <c r="R115" i="4" s="1"/>
  <c r="P115" i="4"/>
  <c r="M115" i="4"/>
  <c r="N115" i="4" s="1"/>
  <c r="L115" i="4"/>
  <c r="I115" i="4"/>
  <c r="J115" i="4" s="1"/>
  <c r="G115" i="4"/>
  <c r="E115" i="4"/>
  <c r="F115" i="4" s="1"/>
  <c r="D115" i="4"/>
  <c r="U114" i="4"/>
  <c r="V114" i="4" s="1"/>
  <c r="T114" i="4"/>
  <c r="Q114" i="4"/>
  <c r="R114" i="4" s="1"/>
  <c r="O114" i="4"/>
  <c r="M114" i="4"/>
  <c r="N114" i="4"/>
  <c r="L114" i="4"/>
  <c r="I114" i="4"/>
  <c r="J114" i="4" s="1"/>
  <c r="G114" i="4"/>
  <c r="E114" i="4"/>
  <c r="F114" i="4" s="1"/>
  <c r="D114" i="4"/>
  <c r="U113" i="4"/>
  <c r="V113" i="4" s="1"/>
  <c r="T113" i="4"/>
  <c r="Q113" i="4"/>
  <c r="R113" i="4" s="1"/>
  <c r="P113" i="4"/>
  <c r="M113" i="4"/>
  <c r="N113" i="4" s="1"/>
  <c r="L113" i="4"/>
  <c r="I113" i="4"/>
  <c r="J113" i="4" s="1"/>
  <c r="G113" i="4"/>
  <c r="E113" i="4"/>
  <c r="F113" i="4" s="1"/>
  <c r="D113" i="4"/>
  <c r="U112" i="4"/>
  <c r="V112" i="4" s="1"/>
  <c r="T112" i="4"/>
  <c r="Q112" i="4"/>
  <c r="R112" i="4" s="1"/>
  <c r="P112" i="4"/>
  <c r="M112" i="4"/>
  <c r="N112" i="4" s="1"/>
  <c r="L112" i="4"/>
  <c r="I112" i="4"/>
  <c r="J112" i="4" s="1"/>
  <c r="G112" i="4"/>
  <c r="E112" i="4"/>
  <c r="F112" i="4" s="1"/>
  <c r="D112" i="4"/>
  <c r="U111" i="4"/>
  <c r="V111" i="4" s="1"/>
  <c r="S111" i="4"/>
  <c r="Q111" i="4"/>
  <c r="P111" i="4"/>
  <c r="M111" i="4"/>
  <c r="N111" i="4" s="1"/>
  <c r="L111" i="4"/>
  <c r="I111" i="4"/>
  <c r="J111" i="4" s="1"/>
  <c r="G111" i="4"/>
  <c r="E111" i="4"/>
  <c r="F111" i="4" s="1"/>
  <c r="D111" i="4"/>
  <c r="U110" i="4"/>
  <c r="V110" i="4" s="1"/>
  <c r="T110" i="4"/>
  <c r="Q110" i="4"/>
  <c r="R110" i="4" s="1"/>
  <c r="P110" i="4"/>
  <c r="M110" i="4"/>
  <c r="N110" i="4" s="1"/>
  <c r="L110" i="4"/>
  <c r="I110" i="4"/>
  <c r="J110" i="4" s="1"/>
  <c r="G110" i="4"/>
  <c r="E110" i="4"/>
  <c r="F110" i="4" s="1"/>
  <c r="D110" i="4"/>
  <c r="U109" i="4"/>
  <c r="V109" i="4" s="1"/>
  <c r="S109" i="4"/>
  <c r="Q109" i="4"/>
  <c r="P109" i="4"/>
  <c r="M109" i="4"/>
  <c r="N109" i="4" s="1"/>
  <c r="L109" i="4"/>
  <c r="I109" i="4"/>
  <c r="J109" i="4" s="1"/>
  <c r="G109" i="4"/>
  <c r="E109" i="4"/>
  <c r="F109" i="4" s="1"/>
  <c r="D109" i="4"/>
  <c r="U108" i="4"/>
  <c r="V108" i="4" s="1"/>
  <c r="T108" i="4"/>
  <c r="Q108" i="4"/>
  <c r="R108" i="4" s="1"/>
  <c r="P108" i="4"/>
  <c r="M108" i="4"/>
  <c r="N108" i="4" s="1"/>
  <c r="L108" i="4"/>
  <c r="I108" i="4"/>
  <c r="J108" i="4" s="1"/>
  <c r="G108" i="4"/>
  <c r="E108" i="4"/>
  <c r="F108" i="4" s="1"/>
  <c r="D108" i="4"/>
  <c r="U107" i="4"/>
  <c r="V107" i="4" s="1"/>
  <c r="S107" i="4"/>
  <c r="Q107" i="4"/>
  <c r="R107" i="4" s="1"/>
  <c r="P107" i="4"/>
  <c r="M107" i="4"/>
  <c r="N107" i="4" s="1"/>
  <c r="L107" i="4"/>
  <c r="I107" i="4"/>
  <c r="J107" i="4" s="1"/>
  <c r="G107" i="4"/>
  <c r="E107" i="4"/>
  <c r="F107" i="4" s="1"/>
  <c r="D107" i="4"/>
  <c r="U106" i="4"/>
  <c r="V106" i="4" s="1"/>
  <c r="T106" i="4"/>
  <c r="Q106" i="4"/>
  <c r="R106" i="4" s="1"/>
  <c r="P106" i="4"/>
  <c r="M106" i="4"/>
  <c r="N106" i="4" s="1"/>
  <c r="L106" i="4"/>
  <c r="I106" i="4"/>
  <c r="J106" i="4" s="1"/>
  <c r="G106" i="4"/>
  <c r="E106" i="4"/>
  <c r="F106" i="4" s="1"/>
  <c r="D106" i="4"/>
  <c r="U105" i="4"/>
  <c r="V105" i="4" s="1"/>
  <c r="S105" i="4"/>
  <c r="Q105" i="4"/>
  <c r="R105" i="4" s="1"/>
  <c r="P105" i="4"/>
  <c r="M105" i="4"/>
  <c r="N105" i="4" s="1"/>
  <c r="L105" i="4"/>
  <c r="I105" i="4"/>
  <c r="J105" i="4" s="1"/>
  <c r="G105" i="4"/>
  <c r="E105" i="4"/>
  <c r="F105" i="4" s="1"/>
  <c r="D105" i="4"/>
  <c r="U104" i="4"/>
  <c r="V104" i="4" s="1"/>
  <c r="S104" i="4"/>
  <c r="Q104" i="4"/>
  <c r="R104" i="4" s="1"/>
  <c r="P104" i="4"/>
  <c r="M104" i="4"/>
  <c r="N104" i="4"/>
  <c r="L104" i="4"/>
  <c r="I104" i="4"/>
  <c r="J104" i="4" s="1"/>
  <c r="G104" i="4"/>
  <c r="E104" i="4"/>
  <c r="F104" i="4" s="1"/>
  <c r="D104" i="4"/>
  <c r="U103" i="4"/>
  <c r="V103" i="4" s="1"/>
  <c r="T103" i="4"/>
  <c r="Q103" i="4"/>
  <c r="R103" i="4" s="1"/>
  <c r="P103" i="4"/>
  <c r="M103" i="4"/>
  <c r="N103" i="4" s="1"/>
  <c r="L103" i="4"/>
  <c r="I103" i="4"/>
  <c r="J103" i="4" s="1"/>
  <c r="G103" i="4"/>
  <c r="E103" i="4"/>
  <c r="F103" i="4" s="1"/>
  <c r="D103" i="4"/>
  <c r="B85" i="4"/>
  <c r="R85" i="4" s="1"/>
  <c r="N85" i="4"/>
  <c r="U84" i="4"/>
  <c r="V84" i="4" s="1"/>
  <c r="T84" i="4"/>
  <c r="R84" i="4"/>
  <c r="M84" i="4"/>
  <c r="N84" i="4" s="1"/>
  <c r="L84" i="4"/>
  <c r="I84" i="4"/>
  <c r="J84" i="4" s="1"/>
  <c r="G84" i="4"/>
  <c r="E84" i="4"/>
  <c r="F84" i="4" s="1"/>
  <c r="D84" i="4"/>
  <c r="U83" i="4"/>
  <c r="V83" i="4" s="1"/>
  <c r="T83" i="4"/>
  <c r="R83" i="4"/>
  <c r="M83" i="4"/>
  <c r="N83" i="4" s="1"/>
  <c r="L83" i="4"/>
  <c r="I83" i="4"/>
  <c r="J83" i="4" s="1"/>
  <c r="G83" i="4"/>
  <c r="E83" i="4"/>
  <c r="F83" i="4" s="1"/>
  <c r="D83" i="4"/>
  <c r="B81" i="4"/>
  <c r="B82" i="4" s="1"/>
  <c r="U80" i="4"/>
  <c r="V80" i="4" s="1"/>
  <c r="T80" i="4"/>
  <c r="R80" i="4"/>
  <c r="M80" i="4"/>
  <c r="N80" i="4" s="1"/>
  <c r="L80" i="4"/>
  <c r="I80" i="4"/>
  <c r="J80" i="4" s="1"/>
  <c r="G80" i="4"/>
  <c r="E80" i="4"/>
  <c r="F80" i="4" s="1"/>
  <c r="D80" i="4"/>
  <c r="B71" i="4"/>
  <c r="B72" i="4" s="1"/>
  <c r="D71" i="4"/>
  <c r="U70" i="4"/>
  <c r="V70" i="4" s="1"/>
  <c r="T70" i="4"/>
  <c r="R70" i="4"/>
  <c r="O70" i="4"/>
  <c r="M70" i="4"/>
  <c r="N70" i="4" s="1"/>
  <c r="L70" i="4"/>
  <c r="I70" i="4"/>
  <c r="J70" i="4" s="1"/>
  <c r="G70" i="4"/>
  <c r="E70" i="4"/>
  <c r="F70" i="4" s="1"/>
  <c r="D70" i="4"/>
  <c r="U69" i="4"/>
  <c r="V69" i="4" s="1"/>
  <c r="T69" i="4"/>
  <c r="R69" i="4"/>
  <c r="O69" i="4"/>
  <c r="M69" i="4"/>
  <c r="N69" i="4" s="1"/>
  <c r="L69" i="4"/>
  <c r="I69" i="4"/>
  <c r="J69" i="4" s="1"/>
  <c r="G69" i="4"/>
  <c r="E69" i="4"/>
  <c r="F69" i="4" s="1"/>
  <c r="D69" i="4"/>
  <c r="U68" i="4"/>
  <c r="V68" i="4" s="1"/>
  <c r="T68" i="4"/>
  <c r="R68" i="4"/>
  <c r="O68" i="4"/>
  <c r="M68" i="4"/>
  <c r="N68" i="4" s="1"/>
  <c r="L68" i="4"/>
  <c r="I68" i="4"/>
  <c r="J68" i="4" s="1"/>
  <c r="G68" i="4"/>
  <c r="E68" i="4"/>
  <c r="F68" i="4" s="1"/>
  <c r="D68" i="4"/>
  <c r="U67" i="4"/>
  <c r="V67" i="4" s="1"/>
  <c r="T67" i="4"/>
  <c r="R67" i="4"/>
  <c r="O67" i="4"/>
  <c r="M67" i="4"/>
  <c r="N67" i="4" s="1"/>
  <c r="L67" i="4"/>
  <c r="I67" i="4"/>
  <c r="J67" i="4" s="1"/>
  <c r="G67" i="4"/>
  <c r="E67" i="4"/>
  <c r="F67" i="4" s="1"/>
  <c r="D67" i="4"/>
  <c r="U66" i="4"/>
  <c r="V66" i="4" s="1"/>
  <c r="T66" i="4"/>
  <c r="R66" i="4"/>
  <c r="O66" i="4"/>
  <c r="M66" i="4"/>
  <c r="N66" i="4" s="1"/>
  <c r="L66" i="4"/>
  <c r="I66" i="4"/>
  <c r="J66" i="4" s="1"/>
  <c r="G66" i="4"/>
  <c r="E66" i="4"/>
  <c r="F66" i="4" s="1"/>
  <c r="D66" i="4"/>
  <c r="U65" i="4"/>
  <c r="V65" i="4" s="1"/>
  <c r="T65" i="4"/>
  <c r="R65" i="4"/>
  <c r="O65" i="4"/>
  <c r="M65" i="4"/>
  <c r="N65" i="4" s="1"/>
  <c r="L65" i="4"/>
  <c r="I65" i="4"/>
  <c r="J65" i="4" s="1"/>
  <c r="G65" i="4"/>
  <c r="E65" i="4"/>
  <c r="F65" i="4" s="1"/>
  <c r="D65" i="4"/>
  <c r="U64" i="4"/>
  <c r="V64" i="4" s="1"/>
  <c r="T64" i="4"/>
  <c r="R64" i="4"/>
  <c r="O64" i="4"/>
  <c r="M64" i="4"/>
  <c r="N64" i="4" s="1"/>
  <c r="L64" i="4"/>
  <c r="I64" i="4"/>
  <c r="J64" i="4" s="1"/>
  <c r="G64" i="4"/>
  <c r="E64" i="4"/>
  <c r="F64" i="4" s="1"/>
  <c r="D64" i="4"/>
  <c r="U63" i="4"/>
  <c r="V63" i="4" s="1"/>
  <c r="T63" i="4"/>
  <c r="R63" i="4"/>
  <c r="O63" i="4"/>
  <c r="M63" i="4"/>
  <c r="N63" i="4" s="1"/>
  <c r="L63" i="4"/>
  <c r="I63" i="4"/>
  <c r="J63" i="4" s="1"/>
  <c r="G63" i="4"/>
  <c r="E63" i="4"/>
  <c r="F63" i="4" s="1"/>
  <c r="D63" i="4"/>
  <c r="U62" i="4"/>
  <c r="V62" i="4" s="1"/>
  <c r="T62" i="4"/>
  <c r="R62" i="4"/>
  <c r="O62" i="4"/>
  <c r="M62" i="4"/>
  <c r="N62" i="4" s="1"/>
  <c r="L62" i="4"/>
  <c r="I62" i="4"/>
  <c r="J62" i="4" s="1"/>
  <c r="G62" i="4"/>
  <c r="E62" i="4"/>
  <c r="F62" i="4" s="1"/>
  <c r="D62" i="4"/>
  <c r="U61" i="4"/>
  <c r="V61" i="4" s="1"/>
  <c r="T61" i="4"/>
  <c r="R61" i="4"/>
  <c r="O61" i="4"/>
  <c r="M61" i="4"/>
  <c r="N61" i="4" s="1"/>
  <c r="L61" i="4"/>
  <c r="I61" i="4"/>
  <c r="J61" i="4" s="1"/>
  <c r="G61" i="4"/>
  <c r="E61" i="4"/>
  <c r="F61" i="4" s="1"/>
  <c r="D61" i="4"/>
  <c r="U60" i="4"/>
  <c r="V60" i="4" s="1"/>
  <c r="T60" i="4"/>
  <c r="R60" i="4"/>
  <c r="O60" i="4"/>
  <c r="M60" i="4"/>
  <c r="N60" i="4" s="1"/>
  <c r="L60" i="4"/>
  <c r="I60" i="4"/>
  <c r="J60" i="4" s="1"/>
  <c r="G60" i="4"/>
  <c r="E60" i="4"/>
  <c r="F60" i="4"/>
  <c r="D60" i="4"/>
  <c r="U59" i="4"/>
  <c r="V59" i="4" s="1"/>
  <c r="T59" i="4"/>
  <c r="R59" i="4"/>
  <c r="O59" i="4"/>
  <c r="M59" i="4"/>
  <c r="N59" i="4" s="1"/>
  <c r="L59" i="4"/>
  <c r="I59" i="4"/>
  <c r="J59" i="4" s="1"/>
  <c r="G59" i="4"/>
  <c r="E59" i="4"/>
  <c r="F59" i="4" s="1"/>
  <c r="D59" i="4"/>
  <c r="U58" i="4"/>
  <c r="V58" i="4" s="1"/>
  <c r="T58" i="4"/>
  <c r="R58" i="4"/>
  <c r="O58" i="4"/>
  <c r="M58" i="4"/>
  <c r="N58" i="4" s="1"/>
  <c r="L58" i="4"/>
  <c r="I58" i="4"/>
  <c r="J58" i="4" s="1"/>
  <c r="G58" i="4"/>
  <c r="E58" i="4"/>
  <c r="F58" i="4" s="1"/>
  <c r="D58" i="4"/>
  <c r="U57" i="4"/>
  <c r="V57" i="4" s="1"/>
  <c r="T57" i="4"/>
  <c r="R57" i="4"/>
  <c r="O57" i="4"/>
  <c r="M57" i="4"/>
  <c r="N57" i="4" s="1"/>
  <c r="L57" i="4"/>
  <c r="I57" i="4"/>
  <c r="J57" i="4" s="1"/>
  <c r="G57" i="4"/>
  <c r="E57" i="4"/>
  <c r="F57" i="4" s="1"/>
  <c r="D57" i="4"/>
  <c r="U56" i="4"/>
  <c r="V56" i="4" s="1"/>
  <c r="T56" i="4"/>
  <c r="R56" i="4"/>
  <c r="O56" i="4"/>
  <c r="M56" i="4"/>
  <c r="N56" i="4" s="1"/>
  <c r="L56" i="4"/>
  <c r="I56" i="4"/>
  <c r="J56" i="4" s="1"/>
  <c r="G56" i="4"/>
  <c r="E56" i="4"/>
  <c r="F56" i="4"/>
  <c r="D56" i="4"/>
  <c r="U55" i="4"/>
  <c r="V55" i="4" s="1"/>
  <c r="T55" i="4"/>
  <c r="R55" i="4"/>
  <c r="O55" i="4"/>
  <c r="M55" i="4"/>
  <c r="N55" i="4" s="1"/>
  <c r="L55" i="4"/>
  <c r="I55" i="4"/>
  <c r="J55" i="4" s="1"/>
  <c r="G55" i="4"/>
  <c r="E55" i="4"/>
  <c r="F55" i="4" s="1"/>
  <c r="D55" i="4"/>
  <c r="U54" i="4"/>
  <c r="V54" i="4" s="1"/>
  <c r="T54" i="4"/>
  <c r="R54" i="4"/>
  <c r="O54" i="4"/>
  <c r="M54" i="4"/>
  <c r="N54" i="4" s="1"/>
  <c r="L54" i="4"/>
  <c r="I54" i="4"/>
  <c r="J54" i="4" s="1"/>
  <c r="G54" i="4"/>
  <c r="E54" i="4"/>
  <c r="F54" i="4" s="1"/>
  <c r="D54" i="4"/>
  <c r="U53" i="4"/>
  <c r="V53" i="4" s="1"/>
  <c r="T53" i="4"/>
  <c r="R53" i="4"/>
  <c r="O53" i="4"/>
  <c r="M53" i="4"/>
  <c r="N53" i="4" s="1"/>
  <c r="L53" i="4"/>
  <c r="I53" i="4"/>
  <c r="J53" i="4" s="1"/>
  <c r="G53" i="4"/>
  <c r="E53" i="4"/>
  <c r="F53" i="4" s="1"/>
  <c r="D53" i="4"/>
  <c r="U52" i="4"/>
  <c r="V52" i="4" s="1"/>
  <c r="T52" i="4"/>
  <c r="R52" i="4"/>
  <c r="O52" i="4"/>
  <c r="M52" i="4"/>
  <c r="N52" i="4" s="1"/>
  <c r="L52" i="4"/>
  <c r="I52" i="4"/>
  <c r="J52" i="4" s="1"/>
  <c r="G52" i="4"/>
  <c r="E52" i="4"/>
  <c r="F52" i="4"/>
  <c r="D52" i="4"/>
  <c r="U51" i="4"/>
  <c r="V51" i="4" s="1"/>
  <c r="T51" i="4"/>
  <c r="R51" i="4"/>
  <c r="O51" i="4"/>
  <c r="M51" i="4"/>
  <c r="N51" i="4" s="1"/>
  <c r="L51" i="4"/>
  <c r="I51" i="4"/>
  <c r="J51" i="4" s="1"/>
  <c r="G51" i="4"/>
  <c r="E51" i="4"/>
  <c r="F51" i="4" s="1"/>
  <c r="D51" i="4"/>
  <c r="U50" i="4"/>
  <c r="V50" i="4" s="1"/>
  <c r="T50" i="4"/>
  <c r="R50" i="4"/>
  <c r="O50" i="4"/>
  <c r="M50" i="4"/>
  <c r="N50" i="4" s="1"/>
  <c r="L50" i="4"/>
  <c r="I50" i="4"/>
  <c r="J50" i="4" s="1"/>
  <c r="G50" i="4"/>
  <c r="E50" i="4"/>
  <c r="F50" i="4" s="1"/>
  <c r="D50" i="4"/>
  <c r="U49" i="4"/>
  <c r="V49" i="4" s="1"/>
  <c r="T49" i="4"/>
  <c r="R49" i="4"/>
  <c r="O49" i="4"/>
  <c r="M49" i="4"/>
  <c r="N49" i="4" s="1"/>
  <c r="L49" i="4"/>
  <c r="I49" i="4"/>
  <c r="J49" i="4" s="1"/>
  <c r="G49" i="4"/>
  <c r="E49" i="4"/>
  <c r="F49" i="4" s="1"/>
  <c r="D49" i="4"/>
  <c r="U48" i="4"/>
  <c r="V48" i="4" s="1"/>
  <c r="T48" i="4"/>
  <c r="R48" i="4"/>
  <c r="O48" i="4"/>
  <c r="M48" i="4"/>
  <c r="N48" i="4" s="1"/>
  <c r="L48" i="4"/>
  <c r="I48" i="4"/>
  <c r="J48" i="4" s="1"/>
  <c r="G48" i="4"/>
  <c r="E48" i="4"/>
  <c r="F48" i="4" s="1"/>
  <c r="D48" i="4"/>
  <c r="U47" i="4"/>
  <c r="V47" i="4" s="1"/>
  <c r="T47" i="4"/>
  <c r="R47" i="4"/>
  <c r="O47" i="4"/>
  <c r="M47" i="4"/>
  <c r="N47" i="4" s="1"/>
  <c r="L47" i="4"/>
  <c r="I47" i="4"/>
  <c r="J47" i="4" s="1"/>
  <c r="G47" i="4"/>
  <c r="E47" i="4"/>
  <c r="F47" i="4" s="1"/>
  <c r="D47" i="4"/>
  <c r="U46" i="4"/>
  <c r="V46" i="4" s="1"/>
  <c r="T46" i="4"/>
  <c r="R46" i="4"/>
  <c r="O46" i="4"/>
  <c r="M46" i="4"/>
  <c r="N46" i="4" s="1"/>
  <c r="L46" i="4"/>
  <c r="I46" i="4"/>
  <c r="J46" i="4" s="1"/>
  <c r="G46" i="4"/>
  <c r="E46" i="4"/>
  <c r="F46" i="4" s="1"/>
  <c r="D46" i="4"/>
  <c r="U45" i="4"/>
  <c r="V45" i="4" s="1"/>
  <c r="T45" i="4"/>
  <c r="R45" i="4"/>
  <c r="O45" i="4"/>
  <c r="M45" i="4"/>
  <c r="N45" i="4" s="1"/>
  <c r="L45" i="4"/>
  <c r="I45" i="4"/>
  <c r="J45" i="4" s="1"/>
  <c r="G45" i="4"/>
  <c r="E45" i="4"/>
  <c r="F45" i="4" s="1"/>
  <c r="D45" i="4"/>
  <c r="V32" i="4"/>
  <c r="T32" i="4"/>
  <c r="R32" i="4"/>
  <c r="P32" i="4"/>
  <c r="N32" i="4"/>
  <c r="L32" i="4"/>
  <c r="J32" i="4"/>
  <c r="H32" i="4"/>
  <c r="F32" i="4"/>
  <c r="D32" i="4"/>
  <c r="V31" i="4"/>
  <c r="T31" i="4"/>
  <c r="R31" i="4"/>
  <c r="P31" i="4"/>
  <c r="N31" i="4"/>
  <c r="L31" i="4"/>
  <c r="J31" i="4"/>
  <c r="H31" i="4"/>
  <c r="F31" i="4"/>
  <c r="D31" i="4"/>
  <c r="V30" i="4"/>
  <c r="T30" i="4"/>
  <c r="R30" i="4"/>
  <c r="P30" i="4"/>
  <c r="N30" i="4"/>
  <c r="L30" i="4"/>
  <c r="J30" i="4"/>
  <c r="H30" i="4"/>
  <c r="F30" i="4"/>
  <c r="D30" i="4"/>
  <c r="V29" i="4"/>
  <c r="T29" i="4"/>
  <c r="R29" i="4"/>
  <c r="P29" i="4"/>
  <c r="N29" i="4"/>
  <c r="L29" i="4"/>
  <c r="J29" i="4"/>
  <c r="H29" i="4"/>
  <c r="F29" i="4"/>
  <c r="D29" i="4"/>
  <c r="V28" i="4"/>
  <c r="T28" i="4"/>
  <c r="R28" i="4"/>
  <c r="P28" i="4"/>
  <c r="N28" i="4"/>
  <c r="L28" i="4"/>
  <c r="J28" i="4"/>
  <c r="H28" i="4"/>
  <c r="F28" i="4"/>
  <c r="D28" i="4"/>
  <c r="V27" i="4"/>
  <c r="T27" i="4"/>
  <c r="R27" i="4"/>
  <c r="P27" i="4"/>
  <c r="N27" i="4"/>
  <c r="L27" i="4"/>
  <c r="J27" i="4"/>
  <c r="H27" i="4"/>
  <c r="F27" i="4"/>
  <c r="D27" i="4"/>
  <c r="V26" i="4"/>
  <c r="T26" i="4"/>
  <c r="R26" i="4"/>
  <c r="P26" i="4"/>
  <c r="N26" i="4"/>
  <c r="L26" i="4"/>
  <c r="J26" i="4"/>
  <c r="G26" i="4"/>
  <c r="F26" i="4"/>
  <c r="D26" i="4"/>
  <c r="V25" i="4"/>
  <c r="T25" i="4"/>
  <c r="R25" i="4"/>
  <c r="P25" i="4"/>
  <c r="N25" i="4"/>
  <c r="L25" i="4"/>
  <c r="J25" i="4"/>
  <c r="G25" i="4"/>
  <c r="F25" i="4"/>
  <c r="D25" i="4"/>
  <c r="V24" i="4"/>
  <c r="T24" i="4"/>
  <c r="R24" i="4"/>
  <c r="P24" i="4"/>
  <c r="N24" i="4"/>
  <c r="L24" i="4"/>
  <c r="J24" i="4"/>
  <c r="G24" i="4"/>
  <c r="F24" i="4"/>
  <c r="D24" i="4"/>
  <c r="V23" i="4"/>
  <c r="T23" i="4"/>
  <c r="R23" i="4"/>
  <c r="P23" i="4"/>
  <c r="N23" i="4"/>
  <c r="L23" i="4"/>
  <c r="J23" i="4"/>
  <c r="G23" i="4"/>
  <c r="F23" i="4"/>
  <c r="D23" i="4"/>
  <c r="V22" i="4"/>
  <c r="T22" i="4"/>
  <c r="R22" i="4"/>
  <c r="P22" i="4"/>
  <c r="N22" i="4"/>
  <c r="L22" i="4"/>
  <c r="J22" i="4"/>
  <c r="G22" i="4"/>
  <c r="F22" i="4"/>
  <c r="D22" i="4"/>
  <c r="V21" i="4"/>
  <c r="T21" i="4"/>
  <c r="R21" i="4"/>
  <c r="P21" i="4"/>
  <c r="N21" i="4"/>
  <c r="L21" i="4"/>
  <c r="J21" i="4"/>
  <c r="G21" i="4"/>
  <c r="F21" i="4"/>
  <c r="D21" i="4"/>
  <c r="V20" i="4"/>
  <c r="T20" i="4"/>
  <c r="R20" i="4"/>
  <c r="P20" i="4"/>
  <c r="N20" i="4"/>
  <c r="L20" i="4"/>
  <c r="J20" i="4"/>
  <c r="G20" i="4"/>
  <c r="F20" i="4"/>
  <c r="D20" i="4"/>
  <c r="V19" i="4"/>
  <c r="T19" i="4"/>
  <c r="R19" i="4"/>
  <c r="P19" i="4"/>
  <c r="N19" i="4"/>
  <c r="L19" i="4"/>
  <c r="J19" i="4"/>
  <c r="G19" i="4"/>
  <c r="F19" i="4"/>
  <c r="D19" i="4"/>
  <c r="V18" i="4"/>
  <c r="T18" i="4"/>
  <c r="R18" i="4"/>
  <c r="P18" i="4"/>
  <c r="N18" i="4"/>
  <c r="L18" i="4"/>
  <c r="J18" i="4"/>
  <c r="G18" i="4"/>
  <c r="F18" i="4"/>
  <c r="D18" i="4"/>
  <c r="V17" i="4"/>
  <c r="T17" i="4"/>
  <c r="R17" i="4"/>
  <c r="P17" i="4"/>
  <c r="N17" i="4"/>
  <c r="L17" i="4"/>
  <c r="J17" i="4"/>
  <c r="G17" i="4"/>
  <c r="F17" i="4"/>
  <c r="D17" i="4"/>
  <c r="V16" i="4"/>
  <c r="T16" i="4"/>
  <c r="R16" i="4"/>
  <c r="P16" i="4"/>
  <c r="N16" i="4"/>
  <c r="L16" i="4"/>
  <c r="J16" i="4"/>
  <c r="G16" i="4"/>
  <c r="F16" i="4"/>
  <c r="D16" i="4"/>
  <c r="V15" i="4"/>
  <c r="T15" i="4"/>
  <c r="R15" i="4"/>
  <c r="P15" i="4"/>
  <c r="N15" i="4"/>
  <c r="L15" i="4"/>
  <c r="J15" i="4"/>
  <c r="G15" i="4"/>
  <c r="F15" i="4"/>
  <c r="D15" i="4"/>
  <c r="V14" i="4"/>
  <c r="T14" i="4"/>
  <c r="R14" i="4"/>
  <c r="P14" i="4"/>
  <c r="N14" i="4"/>
  <c r="L14" i="4"/>
  <c r="J14" i="4"/>
  <c r="G14" i="4"/>
  <c r="F14" i="4"/>
  <c r="D14" i="4"/>
  <c r="V13" i="4"/>
  <c r="T13" i="4"/>
  <c r="R13" i="4"/>
  <c r="P13" i="4"/>
  <c r="N13" i="4"/>
  <c r="L13" i="4"/>
  <c r="J13" i="4"/>
  <c r="G13" i="4"/>
  <c r="F13" i="4"/>
  <c r="D13" i="4"/>
  <c r="V12" i="4"/>
  <c r="T12" i="4"/>
  <c r="R12" i="4"/>
  <c r="P12" i="4"/>
  <c r="N12" i="4"/>
  <c r="L12" i="4"/>
  <c r="J12" i="4"/>
  <c r="G12" i="4"/>
  <c r="F12" i="4"/>
  <c r="D12" i="4"/>
  <c r="V11" i="4"/>
  <c r="T11" i="4"/>
  <c r="R11" i="4"/>
  <c r="P11" i="4"/>
  <c r="N11" i="4"/>
  <c r="L11" i="4"/>
  <c r="J11" i="4"/>
  <c r="G11" i="4"/>
  <c r="F11" i="4"/>
  <c r="D11" i="4"/>
  <c r="V10" i="4"/>
  <c r="T10" i="4"/>
  <c r="R10" i="4"/>
  <c r="P10" i="4"/>
  <c r="N10" i="4"/>
  <c r="L10" i="4"/>
  <c r="J10" i="4"/>
  <c r="G10" i="4"/>
  <c r="F10" i="4"/>
  <c r="D10" i="4"/>
  <c r="V9" i="4"/>
  <c r="T9" i="4"/>
  <c r="R9" i="4"/>
  <c r="P9" i="4"/>
  <c r="N9" i="4"/>
  <c r="L9" i="4"/>
  <c r="J9" i="4"/>
  <c r="G9" i="4"/>
  <c r="F9" i="4"/>
  <c r="D9" i="4"/>
  <c r="V8" i="4"/>
  <c r="T8" i="4"/>
  <c r="R8" i="4"/>
  <c r="P8" i="4"/>
  <c r="N8" i="4"/>
  <c r="L8" i="4"/>
  <c r="J8" i="4"/>
  <c r="G8" i="4"/>
  <c r="F8" i="4"/>
  <c r="D8" i="4"/>
  <c r="N146" i="4" l="1"/>
  <c r="N157" i="4"/>
  <c r="E139" i="4"/>
  <c r="F139" i="4" s="1"/>
  <c r="V146" i="4"/>
  <c r="L139" i="4"/>
  <c r="R139" i="4"/>
  <c r="D143" i="4"/>
  <c r="B144" i="4"/>
  <c r="S66" i="5"/>
  <c r="T66" i="5" s="1"/>
  <c r="AN66" i="5" s="1"/>
  <c r="D129" i="4"/>
  <c r="T139" i="4"/>
  <c r="L177" i="4"/>
  <c r="AD73" i="5"/>
  <c r="AS73" i="5" s="1"/>
  <c r="M129" i="4"/>
  <c r="N129" i="4" s="1"/>
  <c r="L143" i="4"/>
  <c r="I71" i="4"/>
  <c r="J71" i="4" s="1"/>
  <c r="G81" i="4"/>
  <c r="E85" i="4"/>
  <c r="F85" i="4" s="1"/>
  <c r="P85" i="4"/>
  <c r="G129" i="4"/>
  <c r="O129" i="4"/>
  <c r="F168" i="4"/>
  <c r="T177" i="4"/>
  <c r="G65" i="5"/>
  <c r="G69" i="5"/>
  <c r="G73" i="5"/>
  <c r="I84" i="5"/>
  <c r="I85" i="5" s="1"/>
  <c r="N74" i="5"/>
  <c r="AK74" i="5" s="1"/>
  <c r="V69" i="5"/>
  <c r="AO69" i="5" s="1"/>
  <c r="N69" i="5"/>
  <c r="AK69" i="5" s="1"/>
  <c r="V65" i="5"/>
  <c r="AO65" i="5" s="1"/>
  <c r="R65" i="5"/>
  <c r="AM65" i="5" s="1"/>
  <c r="I65" i="5"/>
  <c r="J65" i="5" s="1"/>
  <c r="AI65" i="5" s="1"/>
  <c r="U55" i="5"/>
  <c r="V55" i="5" s="1"/>
  <c r="AO55" i="5" s="1"/>
  <c r="M55" i="5"/>
  <c r="N55" i="5" s="1"/>
  <c r="AK55" i="5" s="1"/>
  <c r="S43" i="5"/>
  <c r="V157" i="4"/>
  <c r="O71" i="4"/>
  <c r="M81" i="4"/>
  <c r="N81" i="4" s="1"/>
  <c r="G85" i="4"/>
  <c r="T85" i="4"/>
  <c r="T129" i="4"/>
  <c r="D157" i="4"/>
  <c r="N168" i="4"/>
  <c r="G55" i="5"/>
  <c r="G66" i="5"/>
  <c r="E74" i="5"/>
  <c r="N73" i="5"/>
  <c r="AK73" i="5" s="1"/>
  <c r="T69" i="5"/>
  <c r="AN69" i="5" s="1"/>
  <c r="L69" i="5"/>
  <c r="AJ69" i="5" s="1"/>
  <c r="V66" i="5"/>
  <c r="AO66" i="5" s="1"/>
  <c r="L55" i="5"/>
  <c r="AJ55" i="5" s="1"/>
  <c r="B70" i="5"/>
  <c r="R167" i="4"/>
  <c r="R81" i="4"/>
  <c r="L85" i="4"/>
  <c r="U85" i="4"/>
  <c r="V85" i="4" s="1"/>
  <c r="I129" i="4"/>
  <c r="J129" i="4" s="1"/>
  <c r="U129" i="4"/>
  <c r="V129" i="4" s="1"/>
  <c r="P143" i="4"/>
  <c r="J167" i="4"/>
  <c r="S55" i="5"/>
  <c r="R69" i="5"/>
  <c r="AM69" i="5" s="1"/>
  <c r="I69" i="5"/>
  <c r="J69" i="5" s="1"/>
  <c r="AI69" i="5" s="1"/>
  <c r="R55" i="5"/>
  <c r="AM55" i="5" s="1"/>
  <c r="U82" i="4"/>
  <c r="V82" i="4" s="1"/>
  <c r="R82" i="4"/>
  <c r="I82" i="4"/>
  <c r="J82" i="4" s="1"/>
  <c r="G82" i="4"/>
  <c r="I86" i="5"/>
  <c r="U169" i="4"/>
  <c r="U170" i="4" s="1"/>
  <c r="V168" i="4"/>
  <c r="I169" i="4"/>
  <c r="I170" i="4" s="1"/>
  <c r="I171" i="4" s="1"/>
  <c r="I172" i="4" s="1"/>
  <c r="I173" i="4" s="1"/>
  <c r="J168" i="4"/>
  <c r="G71" i="4"/>
  <c r="M71" i="4"/>
  <c r="N71" i="4" s="1"/>
  <c r="U71" i="4"/>
  <c r="V71" i="4" s="1"/>
  <c r="P116" i="4"/>
  <c r="L144" i="4"/>
  <c r="L146" i="4"/>
  <c r="T146" i="4"/>
  <c r="L157" i="4"/>
  <c r="T157" i="4"/>
  <c r="G167" i="4"/>
  <c r="P167" i="4"/>
  <c r="D168" i="4"/>
  <c r="L168" i="4"/>
  <c r="T168" i="4"/>
  <c r="G177" i="4"/>
  <c r="R177" i="4"/>
  <c r="B178" i="4"/>
  <c r="F178" i="4" s="1"/>
  <c r="I105" i="5"/>
  <c r="L71" i="4"/>
  <c r="R71" i="4"/>
  <c r="D81" i="4"/>
  <c r="I81" i="4"/>
  <c r="J81" i="4" s="1"/>
  <c r="T81" i="4"/>
  <c r="G139" i="4"/>
  <c r="M139" i="4"/>
  <c r="N139" i="4" s="1"/>
  <c r="U139" i="4"/>
  <c r="V139" i="4" s="1"/>
  <c r="E146" i="4"/>
  <c r="P146" i="4"/>
  <c r="G157" i="4"/>
  <c r="P157" i="4"/>
  <c r="D167" i="4"/>
  <c r="L167" i="4"/>
  <c r="T167" i="4"/>
  <c r="G168" i="4"/>
  <c r="P168" i="4"/>
  <c r="D177" i="4"/>
  <c r="N177" i="4"/>
  <c r="I94" i="5"/>
  <c r="E71" i="4"/>
  <c r="F71" i="4" s="1"/>
  <c r="T71" i="4"/>
  <c r="E81" i="4"/>
  <c r="F81" i="4" s="1"/>
  <c r="L81" i="4"/>
  <c r="U81" i="4"/>
  <c r="V81" i="4" s="1"/>
  <c r="D85" i="4"/>
  <c r="I85" i="4"/>
  <c r="J85" i="4" s="1"/>
  <c r="E129" i="4"/>
  <c r="F129" i="4" s="1"/>
  <c r="L129" i="4"/>
  <c r="Q129" i="4"/>
  <c r="R129" i="4" s="1"/>
  <c r="D139" i="4"/>
  <c r="I139" i="4"/>
  <c r="J139" i="4" s="1"/>
  <c r="P139" i="4"/>
  <c r="E143" i="4"/>
  <c r="F143" i="4" s="1"/>
  <c r="N143" i="4"/>
  <c r="I143" i="4"/>
  <c r="G146" i="4"/>
  <c r="R146" i="4"/>
  <c r="J157" i="4"/>
  <c r="R157" i="4"/>
  <c r="F167" i="4"/>
  <c r="N167" i="4"/>
  <c r="V167" i="4"/>
  <c r="R168" i="4"/>
  <c r="F177" i="4"/>
  <c r="D74" i="5"/>
  <c r="AF74" i="5" s="1"/>
  <c r="L74" i="5"/>
  <c r="AJ74" i="5" s="1"/>
  <c r="AB74" i="5"/>
  <c r="AR74" i="5" s="1"/>
  <c r="B75" i="5"/>
  <c r="I66" i="5"/>
  <c r="J66" i="5" s="1"/>
  <c r="AI66" i="5" s="1"/>
  <c r="AD66" i="5"/>
  <c r="AS66" i="5" s="1"/>
  <c r="AC104" i="5"/>
  <c r="B84" i="5"/>
  <c r="J84" i="5" s="1"/>
  <c r="AI84" i="5" s="1"/>
  <c r="AC74" i="5"/>
  <c r="AB73" i="5"/>
  <c r="AR73" i="5" s="1"/>
  <c r="AD65" i="5"/>
  <c r="AS65" i="5" s="1"/>
  <c r="B56" i="5"/>
  <c r="AD83" i="5"/>
  <c r="AS83" i="5" s="1"/>
  <c r="AC95" i="5"/>
  <c r="AC84" i="5"/>
  <c r="AD72" i="5"/>
  <c r="AS72" i="5" s="1"/>
  <c r="U130" i="4"/>
  <c r="V130" i="4" s="1"/>
  <c r="T130" i="4"/>
  <c r="M130" i="4"/>
  <c r="N130" i="4" s="1"/>
  <c r="L130" i="4"/>
  <c r="E130" i="4"/>
  <c r="F130" i="4" s="1"/>
  <c r="D130" i="4"/>
  <c r="B131" i="4"/>
  <c r="Q130" i="4"/>
  <c r="R130" i="4" s="1"/>
  <c r="O130" i="4"/>
  <c r="I130" i="4"/>
  <c r="J130" i="4" s="1"/>
  <c r="G130" i="4"/>
  <c r="R140" i="4"/>
  <c r="M140" i="4"/>
  <c r="N140" i="4" s="1"/>
  <c r="L140" i="4"/>
  <c r="E140" i="4"/>
  <c r="F140" i="4" s="1"/>
  <c r="D140" i="4"/>
  <c r="U140" i="4"/>
  <c r="V140" i="4" s="1"/>
  <c r="T140" i="4"/>
  <c r="I140" i="4"/>
  <c r="J140" i="4" s="1"/>
  <c r="G140" i="4"/>
  <c r="U144" i="4"/>
  <c r="V143" i="4"/>
  <c r="U148" i="4"/>
  <c r="V147" i="4"/>
  <c r="U160" i="4"/>
  <c r="U171" i="4"/>
  <c r="R72" i="4"/>
  <c r="M72" i="4"/>
  <c r="N72" i="4" s="1"/>
  <c r="L72" i="4"/>
  <c r="E72" i="4"/>
  <c r="F72" i="4" s="1"/>
  <c r="D72" i="4"/>
  <c r="B73" i="4"/>
  <c r="U72" i="4"/>
  <c r="V72" i="4" s="1"/>
  <c r="T72" i="4"/>
  <c r="O72" i="4"/>
  <c r="I72" i="4"/>
  <c r="J72" i="4" s="1"/>
  <c r="G72" i="4"/>
  <c r="O149" i="4"/>
  <c r="B148" i="4"/>
  <c r="P148" i="4" s="1"/>
  <c r="R147" i="4"/>
  <c r="N147" i="4"/>
  <c r="G147" i="4"/>
  <c r="D147" i="4"/>
  <c r="T147" i="4"/>
  <c r="P147" i="4"/>
  <c r="L147" i="4"/>
  <c r="E147" i="4"/>
  <c r="I160" i="4"/>
  <c r="B159" i="4"/>
  <c r="V158" i="4"/>
  <c r="R158" i="4"/>
  <c r="N158" i="4"/>
  <c r="J158" i="4"/>
  <c r="D158" i="4"/>
  <c r="T158" i="4"/>
  <c r="P158" i="4"/>
  <c r="L158" i="4"/>
  <c r="G158" i="4"/>
  <c r="B170" i="4"/>
  <c r="T169" i="4"/>
  <c r="P169" i="4"/>
  <c r="L169" i="4"/>
  <c r="G169" i="4"/>
  <c r="D169" i="4"/>
  <c r="R169" i="4"/>
  <c r="N169" i="4"/>
  <c r="J169" i="4"/>
  <c r="F169" i="4"/>
  <c r="P140" i="4"/>
  <c r="U178" i="4"/>
  <c r="V177" i="4"/>
  <c r="I178" i="4"/>
  <c r="J177" i="4"/>
  <c r="B179" i="4"/>
  <c r="R178" i="4"/>
  <c r="D82" i="4"/>
  <c r="E82" i="4"/>
  <c r="F82" i="4" s="1"/>
  <c r="L82" i="4"/>
  <c r="M82" i="4"/>
  <c r="N82" i="4" s="1"/>
  <c r="T82" i="4"/>
  <c r="P117" i="4"/>
  <c r="S73" i="5"/>
  <c r="S70" i="5"/>
  <c r="AD70" i="5"/>
  <c r="AS70" i="5" s="1"/>
  <c r="R144" i="4" l="1"/>
  <c r="N144" i="4"/>
  <c r="G144" i="4"/>
  <c r="E144" i="4"/>
  <c r="P144" i="4"/>
  <c r="I70" i="5"/>
  <c r="J70" i="5" s="1"/>
  <c r="AI70" i="5" s="1"/>
  <c r="D144" i="4"/>
  <c r="V144" i="4"/>
  <c r="V169" i="4"/>
  <c r="T144" i="4"/>
  <c r="N178" i="4"/>
  <c r="AB70" i="5"/>
  <c r="AR70" i="5" s="1"/>
  <c r="G70" i="5"/>
  <c r="E70" i="5"/>
  <c r="D70" i="5"/>
  <c r="AF70" i="5" s="1"/>
  <c r="L70" i="5"/>
  <c r="AJ70" i="5" s="1"/>
  <c r="V70" i="5"/>
  <c r="AO70" i="5" s="1"/>
  <c r="N70" i="5"/>
  <c r="AK70" i="5" s="1"/>
  <c r="T70" i="5"/>
  <c r="AN70" i="5" s="1"/>
  <c r="S44" i="5"/>
  <c r="T44" i="5" s="1"/>
  <c r="AN44" i="5" s="1"/>
  <c r="T43" i="5"/>
  <c r="AN43" i="5" s="1"/>
  <c r="I144" i="4"/>
  <c r="J144" i="4" s="1"/>
  <c r="J143" i="4"/>
  <c r="AD84" i="5"/>
  <c r="AS84" i="5" s="1"/>
  <c r="AC85" i="5"/>
  <c r="AD74" i="5"/>
  <c r="AS74" i="5" s="1"/>
  <c r="AC75" i="5"/>
  <c r="I87" i="5"/>
  <c r="AC96" i="5"/>
  <c r="L56" i="5"/>
  <c r="AJ56" i="5" s="1"/>
  <c r="B57" i="5"/>
  <c r="M56" i="5"/>
  <c r="N56" i="5" s="1"/>
  <c r="AK56" i="5" s="1"/>
  <c r="U56" i="5"/>
  <c r="V56" i="5" s="1"/>
  <c r="AO56" i="5" s="1"/>
  <c r="I56" i="5"/>
  <c r="J56" i="5" s="1"/>
  <c r="AI56" i="5" s="1"/>
  <c r="AD56" i="5"/>
  <c r="AS56" i="5" s="1"/>
  <c r="S56" i="5"/>
  <c r="G56" i="5"/>
  <c r="R56" i="5"/>
  <c r="AM56" i="5" s="1"/>
  <c r="F84" i="5"/>
  <c r="AG84" i="5" s="1"/>
  <c r="L84" i="5"/>
  <c r="AJ84" i="5" s="1"/>
  <c r="T84" i="5"/>
  <c r="AN84" i="5" s="1"/>
  <c r="B85" i="5"/>
  <c r="AB84" i="5"/>
  <c r="AR84" i="5" s="1"/>
  <c r="D84" i="5"/>
  <c r="AF84" i="5" s="1"/>
  <c r="N84" i="5"/>
  <c r="AK84" i="5" s="1"/>
  <c r="G84" i="5"/>
  <c r="V84" i="5"/>
  <c r="AO84" i="5" s="1"/>
  <c r="AB75" i="5"/>
  <c r="AR75" i="5" s="1"/>
  <c r="B76" i="5"/>
  <c r="G75" i="5"/>
  <c r="D75" i="5"/>
  <c r="AF75" i="5" s="1"/>
  <c r="L75" i="5"/>
  <c r="AJ75" i="5" s="1"/>
  <c r="E75" i="5"/>
  <c r="V75" i="5"/>
  <c r="AO75" i="5" s="1"/>
  <c r="N75" i="5"/>
  <c r="AK75" i="5" s="1"/>
  <c r="I95" i="5"/>
  <c r="G178" i="4"/>
  <c r="T178" i="4"/>
  <c r="D178" i="4"/>
  <c r="P178" i="4"/>
  <c r="L178" i="4"/>
  <c r="AC105" i="5"/>
  <c r="I106" i="5"/>
  <c r="T73" i="5"/>
  <c r="AN73" i="5" s="1"/>
  <c r="S74" i="5"/>
  <c r="R179" i="4"/>
  <c r="N179" i="4"/>
  <c r="F179" i="4"/>
  <c r="P179" i="4"/>
  <c r="G179" i="4"/>
  <c r="B180" i="4"/>
  <c r="T179" i="4"/>
  <c r="L179" i="4"/>
  <c r="D179" i="4"/>
  <c r="J178" i="4"/>
  <c r="I179" i="4"/>
  <c r="V178" i="4"/>
  <c r="U179" i="4"/>
  <c r="B171" i="4"/>
  <c r="V171" i="4" s="1"/>
  <c r="T170" i="4"/>
  <c r="P170" i="4"/>
  <c r="L170" i="4"/>
  <c r="G170" i="4"/>
  <c r="D170" i="4"/>
  <c r="R170" i="4"/>
  <c r="N170" i="4"/>
  <c r="J170" i="4"/>
  <c r="F170" i="4"/>
  <c r="T159" i="4"/>
  <c r="P159" i="4"/>
  <c r="L159" i="4"/>
  <c r="G159" i="4"/>
  <c r="B160" i="4"/>
  <c r="V160" i="4" s="1"/>
  <c r="R159" i="4"/>
  <c r="N159" i="4"/>
  <c r="D159" i="4"/>
  <c r="I161" i="4"/>
  <c r="U172" i="4"/>
  <c r="I174" i="4"/>
  <c r="U161" i="4"/>
  <c r="U149" i="4"/>
  <c r="V148" i="4"/>
  <c r="B132" i="4"/>
  <c r="Q131" i="4"/>
  <c r="R131" i="4" s="1"/>
  <c r="O131" i="4"/>
  <c r="I131" i="4"/>
  <c r="J131" i="4" s="1"/>
  <c r="G131" i="4"/>
  <c r="U131" i="4"/>
  <c r="V131" i="4" s="1"/>
  <c r="T131" i="4"/>
  <c r="M131" i="4"/>
  <c r="N131" i="4" s="1"/>
  <c r="L131" i="4"/>
  <c r="E131" i="4"/>
  <c r="F131" i="4" s="1"/>
  <c r="D131" i="4"/>
  <c r="T148" i="4"/>
  <c r="L148" i="4"/>
  <c r="E148" i="4"/>
  <c r="B149" i="4"/>
  <c r="P149" i="4" s="1"/>
  <c r="R148" i="4"/>
  <c r="N148" i="4"/>
  <c r="G148" i="4"/>
  <c r="D148" i="4"/>
  <c r="O150" i="4"/>
  <c r="B74" i="4"/>
  <c r="R73" i="4"/>
  <c r="M73" i="4"/>
  <c r="N73" i="4" s="1"/>
  <c r="L73" i="4"/>
  <c r="E73" i="4"/>
  <c r="F73" i="4" s="1"/>
  <c r="D73" i="4"/>
  <c r="U73" i="4"/>
  <c r="V73" i="4" s="1"/>
  <c r="T73" i="4"/>
  <c r="O73" i="4"/>
  <c r="I73" i="4"/>
  <c r="J73" i="4" s="1"/>
  <c r="G73" i="4"/>
  <c r="J159" i="4"/>
  <c r="V170" i="4"/>
  <c r="V159" i="4"/>
  <c r="B58" i="5" l="1"/>
  <c r="I57" i="5"/>
  <c r="J57" i="5" s="1"/>
  <c r="AI57" i="5" s="1"/>
  <c r="R57" i="5"/>
  <c r="AM57" i="5" s="1"/>
  <c r="AD57" i="5"/>
  <c r="AS57" i="5" s="1"/>
  <c r="L57" i="5"/>
  <c r="AJ57" i="5" s="1"/>
  <c r="U57" i="5"/>
  <c r="V57" i="5" s="1"/>
  <c r="AO57" i="5" s="1"/>
  <c r="M57" i="5"/>
  <c r="N57" i="5" s="1"/>
  <c r="AK57" i="5" s="1"/>
  <c r="S57" i="5"/>
  <c r="G57" i="5"/>
  <c r="I88" i="5"/>
  <c r="AD85" i="5"/>
  <c r="AS85" i="5" s="1"/>
  <c r="AC86" i="5"/>
  <c r="J160" i="4"/>
  <c r="I107" i="5"/>
  <c r="B86" i="5"/>
  <c r="D85" i="5"/>
  <c r="AF85" i="5" s="1"/>
  <c r="AB85" i="5"/>
  <c r="AR85" i="5" s="1"/>
  <c r="L85" i="5"/>
  <c r="AJ85" i="5" s="1"/>
  <c r="T85" i="5"/>
  <c r="AN85" i="5" s="1"/>
  <c r="F85" i="5"/>
  <c r="AG85" i="5" s="1"/>
  <c r="N85" i="5"/>
  <c r="AK85" i="5" s="1"/>
  <c r="V85" i="5"/>
  <c r="AO85" i="5" s="1"/>
  <c r="G85" i="5"/>
  <c r="J85" i="5"/>
  <c r="AI85" i="5" s="1"/>
  <c r="AC106" i="5"/>
  <c r="I96" i="5"/>
  <c r="N76" i="5"/>
  <c r="AK76" i="5" s="1"/>
  <c r="V76" i="5"/>
  <c r="AO76" i="5" s="1"/>
  <c r="B77" i="5"/>
  <c r="AB76" i="5"/>
  <c r="AR76" i="5" s="1"/>
  <c r="D76" i="5"/>
  <c r="AF76" i="5" s="1"/>
  <c r="L76" i="5"/>
  <c r="AJ76" i="5" s="1"/>
  <c r="G76" i="5"/>
  <c r="E76" i="5"/>
  <c r="AC97" i="5"/>
  <c r="AD75" i="5"/>
  <c r="AS75" i="5" s="1"/>
  <c r="AC76" i="5"/>
  <c r="R74" i="4"/>
  <c r="M74" i="4"/>
  <c r="N74" i="4" s="1"/>
  <c r="L74" i="4"/>
  <c r="E74" i="4"/>
  <c r="F74" i="4" s="1"/>
  <c r="D74" i="4"/>
  <c r="B75" i="4"/>
  <c r="U74" i="4"/>
  <c r="V74" i="4" s="1"/>
  <c r="T74" i="4"/>
  <c r="O74" i="4"/>
  <c r="I74" i="4"/>
  <c r="J74" i="4" s="1"/>
  <c r="G74" i="4"/>
  <c r="O151" i="4"/>
  <c r="U162" i="4"/>
  <c r="I162" i="4"/>
  <c r="U180" i="4"/>
  <c r="V179" i="4"/>
  <c r="I180" i="4"/>
  <c r="J179" i="4"/>
  <c r="B150" i="4"/>
  <c r="P150" i="4" s="1"/>
  <c r="R149" i="4"/>
  <c r="N149" i="4"/>
  <c r="G149" i="4"/>
  <c r="D149" i="4"/>
  <c r="T149" i="4"/>
  <c r="L149" i="4"/>
  <c r="E149" i="4"/>
  <c r="U132" i="4"/>
  <c r="V132" i="4" s="1"/>
  <c r="T132" i="4"/>
  <c r="M132" i="4"/>
  <c r="N132" i="4" s="1"/>
  <c r="L132" i="4"/>
  <c r="E132" i="4"/>
  <c r="F132" i="4" s="1"/>
  <c r="D132" i="4"/>
  <c r="B133" i="4"/>
  <c r="Q132" i="4"/>
  <c r="R132" i="4" s="1"/>
  <c r="O132" i="4"/>
  <c r="I132" i="4"/>
  <c r="J132" i="4" s="1"/>
  <c r="G132" i="4"/>
  <c r="U150" i="4"/>
  <c r="V149" i="4"/>
  <c r="I175" i="4"/>
  <c r="U173" i="4"/>
  <c r="B161" i="4"/>
  <c r="R160" i="4"/>
  <c r="N160" i="4"/>
  <c r="D160" i="4"/>
  <c r="T160" i="4"/>
  <c r="P160" i="4"/>
  <c r="L160" i="4"/>
  <c r="G160" i="4"/>
  <c r="B172" i="4"/>
  <c r="V172" i="4" s="1"/>
  <c r="T171" i="4"/>
  <c r="P171" i="4"/>
  <c r="L171" i="4"/>
  <c r="G171" i="4"/>
  <c r="D171" i="4"/>
  <c r="R171" i="4"/>
  <c r="N171" i="4"/>
  <c r="J171" i="4"/>
  <c r="F171" i="4"/>
  <c r="B181" i="4"/>
  <c r="R180" i="4"/>
  <c r="N180" i="4"/>
  <c r="F180" i="4"/>
  <c r="T180" i="4"/>
  <c r="L180" i="4"/>
  <c r="D180" i="4"/>
  <c r="P180" i="4"/>
  <c r="G180" i="4"/>
  <c r="T74" i="5"/>
  <c r="AN74" i="5" s="1"/>
  <c r="S75" i="5"/>
  <c r="I97" i="5" l="1"/>
  <c r="AD76" i="5"/>
  <c r="AS76" i="5" s="1"/>
  <c r="AC77" i="5"/>
  <c r="B78" i="5"/>
  <c r="AB77" i="5"/>
  <c r="AR77" i="5" s="1"/>
  <c r="D77" i="5"/>
  <c r="AF77" i="5" s="1"/>
  <c r="L77" i="5"/>
  <c r="AJ77" i="5" s="1"/>
  <c r="G77" i="5"/>
  <c r="N77" i="5"/>
  <c r="AK77" i="5" s="1"/>
  <c r="V77" i="5"/>
  <c r="AO77" i="5" s="1"/>
  <c r="E77" i="5"/>
  <c r="AB86" i="5"/>
  <c r="AR86" i="5" s="1"/>
  <c r="B87" i="5"/>
  <c r="D86" i="5"/>
  <c r="AF86" i="5" s="1"/>
  <c r="L86" i="5"/>
  <c r="AJ86" i="5" s="1"/>
  <c r="T86" i="5"/>
  <c r="AN86" i="5" s="1"/>
  <c r="F86" i="5"/>
  <c r="AG86" i="5" s="1"/>
  <c r="N86" i="5"/>
  <c r="AK86" i="5" s="1"/>
  <c r="V86" i="5"/>
  <c r="AO86" i="5" s="1"/>
  <c r="G86" i="5"/>
  <c r="J86" i="5"/>
  <c r="AI86" i="5" s="1"/>
  <c r="AD86" i="5"/>
  <c r="AS86" i="5" s="1"/>
  <c r="AC87" i="5"/>
  <c r="L58" i="5"/>
  <c r="AJ58" i="5" s="1"/>
  <c r="AD58" i="5"/>
  <c r="AS58" i="5" s="1"/>
  <c r="M58" i="5"/>
  <c r="N58" i="5" s="1"/>
  <c r="AK58" i="5" s="1"/>
  <c r="U58" i="5"/>
  <c r="V58" i="5" s="1"/>
  <c r="AO58" i="5" s="1"/>
  <c r="I58" i="5"/>
  <c r="J58" i="5" s="1"/>
  <c r="AI58" i="5" s="1"/>
  <c r="B59" i="5"/>
  <c r="R58" i="5"/>
  <c r="AM58" i="5" s="1"/>
  <c r="S58" i="5"/>
  <c r="G58" i="5"/>
  <c r="AC107" i="5"/>
  <c r="I108" i="5"/>
  <c r="AC98" i="5"/>
  <c r="I89" i="5"/>
  <c r="T75" i="5"/>
  <c r="AN75" i="5" s="1"/>
  <c r="S76" i="5"/>
  <c r="R181" i="4"/>
  <c r="N181" i="4"/>
  <c r="F181" i="4"/>
  <c r="B182" i="4"/>
  <c r="P181" i="4"/>
  <c r="G181" i="4"/>
  <c r="T181" i="4"/>
  <c r="L181" i="4"/>
  <c r="D181" i="4"/>
  <c r="T172" i="4"/>
  <c r="P172" i="4"/>
  <c r="L172" i="4"/>
  <c r="G172" i="4"/>
  <c r="D172" i="4"/>
  <c r="B173" i="4"/>
  <c r="V173" i="4" s="1"/>
  <c r="R172" i="4"/>
  <c r="N172" i="4"/>
  <c r="F172" i="4"/>
  <c r="J172" i="4"/>
  <c r="T161" i="4"/>
  <c r="P161" i="4"/>
  <c r="L161" i="4"/>
  <c r="G161" i="4"/>
  <c r="B162" i="4"/>
  <c r="R161" i="4"/>
  <c r="N161" i="4"/>
  <c r="D161" i="4"/>
  <c r="U174" i="4"/>
  <c r="U151" i="4"/>
  <c r="V150" i="4"/>
  <c r="J161" i="4"/>
  <c r="V161" i="4"/>
  <c r="B134" i="4"/>
  <c r="Q133" i="4"/>
  <c r="R133" i="4" s="1"/>
  <c r="O133" i="4"/>
  <c r="I133" i="4"/>
  <c r="J133" i="4" s="1"/>
  <c r="G133" i="4"/>
  <c r="U133" i="4"/>
  <c r="V133" i="4" s="1"/>
  <c r="T133" i="4"/>
  <c r="M133" i="4"/>
  <c r="N133" i="4" s="1"/>
  <c r="L133" i="4"/>
  <c r="E133" i="4"/>
  <c r="F133" i="4" s="1"/>
  <c r="D133" i="4"/>
  <c r="T150" i="4"/>
  <c r="L150" i="4"/>
  <c r="E150" i="4"/>
  <c r="B151" i="4"/>
  <c r="P151" i="4" s="1"/>
  <c r="R150" i="4"/>
  <c r="N150" i="4"/>
  <c r="G150" i="4"/>
  <c r="D150" i="4"/>
  <c r="J180" i="4"/>
  <c r="I181" i="4"/>
  <c r="V180" i="4"/>
  <c r="U181" i="4"/>
  <c r="J162" i="4"/>
  <c r="I163" i="4"/>
  <c r="V162" i="4"/>
  <c r="U163" i="4"/>
  <c r="O152" i="4"/>
  <c r="B76" i="4"/>
  <c r="R75" i="4"/>
  <c r="M75" i="4"/>
  <c r="N75" i="4" s="1"/>
  <c r="L75" i="4"/>
  <c r="E75" i="4"/>
  <c r="F75" i="4" s="1"/>
  <c r="D75" i="4"/>
  <c r="U75" i="4"/>
  <c r="V75" i="4" s="1"/>
  <c r="T75" i="4"/>
  <c r="O75" i="4"/>
  <c r="I75" i="4"/>
  <c r="J75" i="4" s="1"/>
  <c r="G75" i="4"/>
  <c r="AB87" i="5" l="1"/>
  <c r="AR87" i="5" s="1"/>
  <c r="B88" i="5"/>
  <c r="N87" i="5"/>
  <c r="AK87" i="5" s="1"/>
  <c r="V87" i="5"/>
  <c r="AO87" i="5" s="1"/>
  <c r="D87" i="5"/>
  <c r="AF87" i="5" s="1"/>
  <c r="T87" i="5"/>
  <c r="AN87" i="5" s="1"/>
  <c r="G87" i="5"/>
  <c r="F87" i="5"/>
  <c r="AG87" i="5" s="1"/>
  <c r="L87" i="5"/>
  <c r="AJ87" i="5" s="1"/>
  <c r="J87" i="5"/>
  <c r="AI87" i="5" s="1"/>
  <c r="AD59" i="5"/>
  <c r="AS59" i="5" s="1"/>
  <c r="I59" i="5"/>
  <c r="J59" i="5" s="1"/>
  <c r="AI59" i="5" s="1"/>
  <c r="R59" i="5"/>
  <c r="AM59" i="5" s="1"/>
  <c r="B60" i="5"/>
  <c r="L59" i="5"/>
  <c r="AJ59" i="5" s="1"/>
  <c r="U59" i="5"/>
  <c r="V59" i="5" s="1"/>
  <c r="AO59" i="5" s="1"/>
  <c r="S59" i="5"/>
  <c r="M59" i="5"/>
  <c r="N59" i="5" s="1"/>
  <c r="AK59" i="5" s="1"/>
  <c r="G59" i="5"/>
  <c r="I109" i="5"/>
  <c r="J109" i="5" s="1"/>
  <c r="AI109" i="5" s="1"/>
  <c r="D78" i="5"/>
  <c r="AF78" i="5" s="1"/>
  <c r="L78" i="5"/>
  <c r="AJ78" i="5" s="1"/>
  <c r="V78" i="5"/>
  <c r="AO78" i="5" s="1"/>
  <c r="AB78" i="5"/>
  <c r="AR78" i="5" s="1"/>
  <c r="B79" i="5"/>
  <c r="F78" i="5"/>
  <c r="AG78" i="5" s="1"/>
  <c r="N78" i="5"/>
  <c r="AK78" i="5" s="1"/>
  <c r="G78" i="5"/>
  <c r="I90" i="5"/>
  <c r="AC88" i="5"/>
  <c r="AD87" i="5"/>
  <c r="AS87" i="5" s="1"/>
  <c r="AD77" i="5"/>
  <c r="AS77" i="5" s="1"/>
  <c r="AC78" i="5"/>
  <c r="AC99" i="5"/>
  <c r="AC108" i="5"/>
  <c r="I98" i="5"/>
  <c r="U164" i="4"/>
  <c r="I164" i="4"/>
  <c r="U182" i="4"/>
  <c r="V181" i="4"/>
  <c r="I182" i="4"/>
  <c r="J181" i="4"/>
  <c r="B152" i="4"/>
  <c r="R151" i="4"/>
  <c r="N151" i="4"/>
  <c r="G151" i="4"/>
  <c r="D151" i="4"/>
  <c r="T151" i="4"/>
  <c r="L151" i="4"/>
  <c r="E151" i="4"/>
  <c r="U134" i="4"/>
  <c r="V134" i="4" s="1"/>
  <c r="T134" i="4"/>
  <c r="M134" i="4"/>
  <c r="N134" i="4" s="1"/>
  <c r="L134" i="4"/>
  <c r="E134" i="4"/>
  <c r="F134" i="4" s="1"/>
  <c r="D134" i="4"/>
  <c r="B135" i="4"/>
  <c r="Q134" i="4"/>
  <c r="R134" i="4" s="1"/>
  <c r="O134" i="4"/>
  <c r="I134" i="4"/>
  <c r="J134" i="4" s="1"/>
  <c r="G134" i="4"/>
  <c r="B174" i="4"/>
  <c r="T173" i="4"/>
  <c r="P173" i="4"/>
  <c r="L173" i="4"/>
  <c r="G173" i="4"/>
  <c r="D173" i="4"/>
  <c r="R173" i="4"/>
  <c r="N173" i="4"/>
  <c r="F173" i="4"/>
  <c r="J173" i="4"/>
  <c r="R76" i="4"/>
  <c r="M76" i="4"/>
  <c r="N76" i="4" s="1"/>
  <c r="L76" i="4"/>
  <c r="E76" i="4"/>
  <c r="F76" i="4" s="1"/>
  <c r="D76" i="4"/>
  <c r="B77" i="4"/>
  <c r="U76" i="4"/>
  <c r="V76" i="4" s="1"/>
  <c r="T76" i="4"/>
  <c r="O76" i="4"/>
  <c r="I76" i="4"/>
  <c r="J76" i="4" s="1"/>
  <c r="G76" i="4"/>
  <c r="O153" i="4"/>
  <c r="P152" i="4"/>
  <c r="U152" i="4"/>
  <c r="V151" i="4"/>
  <c r="U175" i="4"/>
  <c r="V174" i="4"/>
  <c r="B163" i="4"/>
  <c r="R162" i="4"/>
  <c r="N162" i="4"/>
  <c r="D162" i="4"/>
  <c r="T162" i="4"/>
  <c r="P162" i="4"/>
  <c r="L162" i="4"/>
  <c r="G162" i="4"/>
  <c r="B183" i="4"/>
  <c r="R182" i="4"/>
  <c r="N182" i="4"/>
  <c r="F182" i="4"/>
  <c r="T182" i="4"/>
  <c r="L182" i="4"/>
  <c r="D182" i="4"/>
  <c r="P182" i="4"/>
  <c r="G182" i="4"/>
  <c r="T76" i="5"/>
  <c r="AN76" i="5" s="1"/>
  <c r="S77" i="5"/>
  <c r="AD88" i="5" l="1"/>
  <c r="AS88" i="5" s="1"/>
  <c r="AC89" i="5"/>
  <c r="AC109" i="5"/>
  <c r="AD109" i="5" s="1"/>
  <c r="AS109" i="5" s="1"/>
  <c r="AD78" i="5"/>
  <c r="AS78" i="5" s="1"/>
  <c r="AC79" i="5"/>
  <c r="I91" i="5"/>
  <c r="AB79" i="5"/>
  <c r="AR79" i="5" s="1"/>
  <c r="D79" i="5"/>
  <c r="AF79" i="5" s="1"/>
  <c r="N79" i="5"/>
  <c r="AK79" i="5" s="1"/>
  <c r="V79" i="5"/>
  <c r="AO79" i="5" s="1"/>
  <c r="B80" i="5"/>
  <c r="F79" i="5"/>
  <c r="AG79" i="5" s="1"/>
  <c r="L79" i="5"/>
  <c r="AJ79" i="5" s="1"/>
  <c r="G79" i="5"/>
  <c r="L60" i="5"/>
  <c r="AJ60" i="5" s="1"/>
  <c r="B61" i="5"/>
  <c r="M60" i="5"/>
  <c r="N60" i="5" s="1"/>
  <c r="AK60" i="5" s="1"/>
  <c r="U60" i="5"/>
  <c r="V60" i="5" s="1"/>
  <c r="AO60" i="5" s="1"/>
  <c r="I60" i="5"/>
  <c r="J60" i="5" s="1"/>
  <c r="AI60" i="5" s="1"/>
  <c r="AD60" i="5"/>
  <c r="AS60" i="5" s="1"/>
  <c r="S60" i="5"/>
  <c r="G60" i="5"/>
  <c r="R60" i="5"/>
  <c r="AM60" i="5" s="1"/>
  <c r="F88" i="5"/>
  <c r="AG88" i="5" s="1"/>
  <c r="L88" i="5"/>
  <c r="AJ88" i="5" s="1"/>
  <c r="T88" i="5"/>
  <c r="AN88" i="5" s="1"/>
  <c r="AB88" i="5"/>
  <c r="AR88" i="5" s="1"/>
  <c r="B89" i="5"/>
  <c r="D88" i="5"/>
  <c r="AF88" i="5" s="1"/>
  <c r="N88" i="5"/>
  <c r="AK88" i="5" s="1"/>
  <c r="G88" i="5"/>
  <c r="V88" i="5"/>
  <c r="AO88" i="5" s="1"/>
  <c r="J88" i="5"/>
  <c r="AI88" i="5" s="1"/>
  <c r="I99" i="5"/>
  <c r="AC100" i="5"/>
  <c r="T77" i="5"/>
  <c r="AN77" i="5" s="1"/>
  <c r="S78" i="5"/>
  <c r="T183" i="4"/>
  <c r="P183" i="4"/>
  <c r="L183" i="4"/>
  <c r="F183" i="4"/>
  <c r="R183" i="4"/>
  <c r="G183" i="4"/>
  <c r="N183" i="4"/>
  <c r="D183" i="4"/>
  <c r="T163" i="4"/>
  <c r="P163" i="4"/>
  <c r="L163" i="4"/>
  <c r="G163" i="4"/>
  <c r="B164" i="4"/>
  <c r="V164" i="4" s="1"/>
  <c r="R163" i="4"/>
  <c r="N163" i="4"/>
  <c r="D163" i="4"/>
  <c r="U153" i="4"/>
  <c r="V152" i="4"/>
  <c r="O154" i="4"/>
  <c r="B78" i="4"/>
  <c r="U77" i="4"/>
  <c r="V77" i="4" s="1"/>
  <c r="T77" i="4"/>
  <c r="M77" i="4"/>
  <c r="N77" i="4" s="1"/>
  <c r="L77" i="4"/>
  <c r="E77" i="4"/>
  <c r="F77" i="4" s="1"/>
  <c r="D77" i="4"/>
  <c r="R77" i="4"/>
  <c r="I77" i="4"/>
  <c r="J77" i="4" s="1"/>
  <c r="G77" i="4"/>
  <c r="B136" i="4"/>
  <c r="U135" i="4"/>
  <c r="V135" i="4" s="1"/>
  <c r="T135" i="4"/>
  <c r="O135" i="4"/>
  <c r="I135" i="4"/>
  <c r="J135" i="4" s="1"/>
  <c r="G135" i="4"/>
  <c r="R135" i="4"/>
  <c r="M135" i="4"/>
  <c r="N135" i="4" s="1"/>
  <c r="L135" i="4"/>
  <c r="E135" i="4"/>
  <c r="F135" i="4" s="1"/>
  <c r="D135" i="4"/>
  <c r="T152" i="4"/>
  <c r="L152" i="4"/>
  <c r="E152" i="4"/>
  <c r="B153" i="4"/>
  <c r="R152" i="4"/>
  <c r="N152" i="4"/>
  <c r="G152" i="4"/>
  <c r="D152" i="4"/>
  <c r="J182" i="4"/>
  <c r="I183" i="4"/>
  <c r="J183" i="4" s="1"/>
  <c r="V182" i="4"/>
  <c r="U183" i="4"/>
  <c r="V183" i="4" s="1"/>
  <c r="J164" i="4"/>
  <c r="I165" i="4"/>
  <c r="U165" i="4"/>
  <c r="B175" i="4"/>
  <c r="V175" i="4" s="1"/>
  <c r="T174" i="4"/>
  <c r="P174" i="4"/>
  <c r="L174" i="4"/>
  <c r="G174" i="4"/>
  <c r="D174" i="4"/>
  <c r="R174" i="4"/>
  <c r="N174" i="4"/>
  <c r="F174" i="4"/>
  <c r="J174" i="4"/>
  <c r="J163" i="4"/>
  <c r="V163" i="4"/>
  <c r="AC101" i="5" l="1"/>
  <c r="AB89" i="5"/>
  <c r="AR89" i="5" s="1"/>
  <c r="D89" i="5"/>
  <c r="AF89" i="5" s="1"/>
  <c r="B90" i="5"/>
  <c r="L89" i="5"/>
  <c r="AJ89" i="5" s="1"/>
  <c r="T89" i="5"/>
  <c r="AN89" i="5" s="1"/>
  <c r="F89" i="5"/>
  <c r="AG89" i="5" s="1"/>
  <c r="N89" i="5"/>
  <c r="AK89" i="5" s="1"/>
  <c r="V89" i="5"/>
  <c r="AO89" i="5" s="1"/>
  <c r="G89" i="5"/>
  <c r="J89" i="5"/>
  <c r="AI89" i="5" s="1"/>
  <c r="B62" i="5"/>
  <c r="I61" i="5"/>
  <c r="J61" i="5" s="1"/>
  <c r="AI61" i="5" s="1"/>
  <c r="R61" i="5"/>
  <c r="AM61" i="5" s="1"/>
  <c r="AD61" i="5"/>
  <c r="AS61" i="5" s="1"/>
  <c r="L61" i="5"/>
  <c r="AJ61" i="5" s="1"/>
  <c r="V61" i="5"/>
  <c r="AO61" i="5" s="1"/>
  <c r="M61" i="5"/>
  <c r="N61" i="5" s="1"/>
  <c r="AK61" i="5" s="1"/>
  <c r="S61" i="5"/>
  <c r="G61" i="5"/>
  <c r="AD79" i="5"/>
  <c r="AS79" i="5" s="1"/>
  <c r="AC80" i="5"/>
  <c r="AD89" i="5"/>
  <c r="AS89" i="5" s="1"/>
  <c r="AC90" i="5"/>
  <c r="I100" i="5"/>
  <c r="F80" i="5"/>
  <c r="AG80" i="5" s="1"/>
  <c r="N80" i="5"/>
  <c r="AK80" i="5" s="1"/>
  <c r="B81" i="5"/>
  <c r="AB80" i="5"/>
  <c r="AR80" i="5" s="1"/>
  <c r="L80" i="5"/>
  <c r="AJ80" i="5" s="1"/>
  <c r="D80" i="5"/>
  <c r="AF80" i="5" s="1"/>
  <c r="G80" i="5"/>
  <c r="V80" i="5"/>
  <c r="AO80" i="5" s="1"/>
  <c r="R175" i="4"/>
  <c r="N175" i="4"/>
  <c r="G175" i="4"/>
  <c r="D175" i="4"/>
  <c r="P175" i="4"/>
  <c r="F175" i="4"/>
  <c r="T175" i="4"/>
  <c r="L175" i="4"/>
  <c r="J175" i="4"/>
  <c r="B154" i="4"/>
  <c r="P154" i="4" s="1"/>
  <c r="R153" i="4"/>
  <c r="N153" i="4"/>
  <c r="G153" i="4"/>
  <c r="D153" i="4"/>
  <c r="T153" i="4"/>
  <c r="L153" i="4"/>
  <c r="E153" i="4"/>
  <c r="U136" i="4"/>
  <c r="V136" i="4" s="1"/>
  <c r="T136" i="4"/>
  <c r="O136" i="4"/>
  <c r="I136" i="4"/>
  <c r="J136" i="4" s="1"/>
  <c r="G136" i="4"/>
  <c r="B137" i="4"/>
  <c r="R136" i="4"/>
  <c r="M136" i="4"/>
  <c r="N136" i="4" s="1"/>
  <c r="L136" i="4"/>
  <c r="E136" i="4"/>
  <c r="F136" i="4" s="1"/>
  <c r="D136" i="4"/>
  <c r="R78" i="4"/>
  <c r="I78" i="4"/>
  <c r="J78" i="4" s="1"/>
  <c r="G78" i="4"/>
  <c r="B79" i="4"/>
  <c r="U78" i="4"/>
  <c r="V78" i="4" s="1"/>
  <c r="T78" i="4"/>
  <c r="M78" i="4"/>
  <c r="N78" i="4" s="1"/>
  <c r="L78" i="4"/>
  <c r="E78" i="4"/>
  <c r="F78" i="4" s="1"/>
  <c r="D78" i="4"/>
  <c r="O155" i="4"/>
  <c r="U154" i="4"/>
  <c r="V153" i="4"/>
  <c r="B165" i="4"/>
  <c r="V165" i="4" s="1"/>
  <c r="R164" i="4"/>
  <c r="N164" i="4"/>
  <c r="D164" i="4"/>
  <c r="T164" i="4"/>
  <c r="P164" i="4"/>
  <c r="L164" i="4"/>
  <c r="G164" i="4"/>
  <c r="T78" i="5"/>
  <c r="AN78" i="5" s="1"/>
  <c r="S79" i="5"/>
  <c r="P153" i="4"/>
  <c r="J165" i="4" l="1"/>
  <c r="R62" i="5"/>
  <c r="AM62" i="5" s="1"/>
  <c r="AD62" i="5"/>
  <c r="AS62" i="5" s="1"/>
  <c r="M62" i="5"/>
  <c r="N62" i="5" s="1"/>
  <c r="AK62" i="5" s="1"/>
  <c r="I62" i="5"/>
  <c r="J62" i="5" s="1"/>
  <c r="AI62" i="5" s="1"/>
  <c r="B63" i="5"/>
  <c r="S62" i="5"/>
  <c r="V62" i="5"/>
  <c r="AO62" i="5" s="1"/>
  <c r="G62" i="5"/>
  <c r="L62" i="5"/>
  <c r="AJ62" i="5" s="1"/>
  <c r="B91" i="5"/>
  <c r="AB90" i="5"/>
  <c r="AR90" i="5" s="1"/>
  <c r="D90" i="5"/>
  <c r="AF90" i="5" s="1"/>
  <c r="L90" i="5"/>
  <c r="AJ90" i="5" s="1"/>
  <c r="T90" i="5"/>
  <c r="AN90" i="5" s="1"/>
  <c r="F90" i="5"/>
  <c r="AG90" i="5" s="1"/>
  <c r="N90" i="5"/>
  <c r="AK90" i="5" s="1"/>
  <c r="V90" i="5"/>
  <c r="AO90" i="5" s="1"/>
  <c r="G90" i="5"/>
  <c r="J90" i="5"/>
  <c r="AI90" i="5" s="1"/>
  <c r="I101" i="5"/>
  <c r="AD80" i="5"/>
  <c r="AS80" i="5" s="1"/>
  <c r="AC81" i="5"/>
  <c r="AD81" i="5" s="1"/>
  <c r="AS81" i="5" s="1"/>
  <c r="AB81" i="5"/>
  <c r="AR81" i="5" s="1"/>
  <c r="V81" i="5"/>
  <c r="AO81" i="5" s="1"/>
  <c r="G81" i="5"/>
  <c r="N81" i="5"/>
  <c r="AK81" i="5" s="1"/>
  <c r="D81" i="5"/>
  <c r="AF81" i="5" s="1"/>
  <c r="F81" i="5"/>
  <c r="AG81" i="5" s="1"/>
  <c r="L81" i="5"/>
  <c r="AJ81" i="5" s="1"/>
  <c r="AD90" i="5"/>
  <c r="AS90" i="5" s="1"/>
  <c r="AC91" i="5"/>
  <c r="AD91" i="5" s="1"/>
  <c r="AS91" i="5" s="1"/>
  <c r="T79" i="5"/>
  <c r="AN79" i="5" s="1"/>
  <c r="S80" i="5"/>
  <c r="T165" i="4"/>
  <c r="P165" i="4"/>
  <c r="L165" i="4"/>
  <c r="R165" i="4"/>
  <c r="N165" i="4"/>
  <c r="G165" i="4"/>
  <c r="D165" i="4"/>
  <c r="U155" i="4"/>
  <c r="V154" i="4"/>
  <c r="U137" i="4"/>
  <c r="V137" i="4" s="1"/>
  <c r="T137" i="4"/>
  <c r="O137" i="4"/>
  <c r="I137" i="4"/>
  <c r="J137" i="4" s="1"/>
  <c r="G137" i="4"/>
  <c r="R137" i="4"/>
  <c r="M137" i="4"/>
  <c r="N137" i="4" s="1"/>
  <c r="L137" i="4"/>
  <c r="E137" i="4"/>
  <c r="F137" i="4" s="1"/>
  <c r="D137" i="4"/>
  <c r="U79" i="4"/>
  <c r="V79" i="4" s="1"/>
  <c r="T79" i="4"/>
  <c r="M79" i="4"/>
  <c r="N79" i="4" s="1"/>
  <c r="L79" i="4"/>
  <c r="E79" i="4"/>
  <c r="F79" i="4" s="1"/>
  <c r="D79" i="4"/>
  <c r="R79" i="4"/>
  <c r="I79" i="4"/>
  <c r="J79" i="4" s="1"/>
  <c r="G79" i="4"/>
  <c r="T154" i="4"/>
  <c r="L154" i="4"/>
  <c r="E154" i="4"/>
  <c r="B155" i="4"/>
  <c r="R154" i="4"/>
  <c r="N154" i="4"/>
  <c r="G154" i="4"/>
  <c r="D154" i="4"/>
  <c r="B92" i="5" l="1"/>
  <c r="N91" i="5"/>
  <c r="AK91" i="5" s="1"/>
  <c r="V91" i="5"/>
  <c r="AO91" i="5" s="1"/>
  <c r="AB91" i="5"/>
  <c r="AR91" i="5" s="1"/>
  <c r="D91" i="5"/>
  <c r="AF91" i="5" s="1"/>
  <c r="T91" i="5"/>
  <c r="AN91" i="5" s="1"/>
  <c r="G91" i="5"/>
  <c r="F91" i="5"/>
  <c r="AG91" i="5" s="1"/>
  <c r="L91" i="5"/>
  <c r="AJ91" i="5" s="1"/>
  <c r="J91" i="5"/>
  <c r="AI91" i="5" s="1"/>
  <c r="AD63" i="5"/>
  <c r="AS63" i="5" s="1"/>
  <c r="M63" i="5"/>
  <c r="N63" i="5" s="1"/>
  <c r="AK63" i="5" s="1"/>
  <c r="V63" i="5"/>
  <c r="AO63" i="5" s="1"/>
  <c r="I63" i="5"/>
  <c r="J63" i="5" s="1"/>
  <c r="AI63" i="5" s="1"/>
  <c r="R63" i="5"/>
  <c r="AM63" i="5" s="1"/>
  <c r="S63" i="5"/>
  <c r="L63" i="5"/>
  <c r="AJ63" i="5" s="1"/>
  <c r="G63" i="5"/>
  <c r="R155" i="4"/>
  <c r="N155" i="4"/>
  <c r="G155" i="4"/>
  <c r="D155" i="4"/>
  <c r="T155" i="4"/>
  <c r="L155" i="4"/>
  <c r="E155" i="4"/>
  <c r="T80" i="5"/>
  <c r="AN80" i="5" s="1"/>
  <c r="S81" i="5"/>
  <c r="T81" i="5" s="1"/>
  <c r="AN81" i="5" s="1"/>
  <c r="P155" i="4"/>
  <c r="V155" i="4"/>
  <c r="F92" i="5" l="1"/>
  <c r="AG92" i="5" s="1"/>
  <c r="N92" i="5"/>
  <c r="AK92" i="5" s="1"/>
  <c r="V92" i="5"/>
  <c r="AO92" i="5" s="1"/>
  <c r="AB92" i="5"/>
  <c r="AR92" i="5" s="1"/>
  <c r="AD92" i="5"/>
  <c r="AS92" i="5" s="1"/>
  <c r="B93" i="5"/>
  <c r="D92" i="5"/>
  <c r="AF92" i="5" s="1"/>
  <c r="H92" i="5"/>
  <c r="AH92" i="5" s="1"/>
  <c r="J92" i="5"/>
  <c r="AI92" i="5" s="1"/>
  <c r="T92" i="5"/>
  <c r="AN92" i="5" s="1"/>
  <c r="L92" i="5"/>
  <c r="AJ92" i="5" s="1"/>
  <c r="AB93" i="5" l="1"/>
  <c r="AR93" i="5" s="1"/>
  <c r="F93" i="5"/>
  <c r="AG93" i="5" s="1"/>
  <c r="L93" i="5"/>
  <c r="AJ93" i="5" s="1"/>
  <c r="T93" i="5"/>
  <c r="AN93" i="5" s="1"/>
  <c r="AD93" i="5"/>
  <c r="AS93" i="5" s="1"/>
  <c r="B94" i="5"/>
  <c r="V93" i="5"/>
  <c r="AO93" i="5" s="1"/>
  <c r="G93" i="5"/>
  <c r="D93" i="5"/>
  <c r="AF93" i="5" s="1"/>
  <c r="N93" i="5"/>
  <c r="AK93" i="5" s="1"/>
  <c r="J93" i="5"/>
  <c r="AI93" i="5" s="1"/>
  <c r="AB94" i="5" l="1"/>
  <c r="AR94" i="5" s="1"/>
  <c r="D94" i="5"/>
  <c r="AF94" i="5" s="1"/>
  <c r="B95" i="5"/>
  <c r="L94" i="5"/>
  <c r="AJ94" i="5" s="1"/>
  <c r="T94" i="5"/>
  <c r="AN94" i="5" s="1"/>
  <c r="F94" i="5"/>
  <c r="AG94" i="5" s="1"/>
  <c r="N94" i="5"/>
  <c r="AK94" i="5" s="1"/>
  <c r="V94" i="5"/>
  <c r="AO94" i="5" s="1"/>
  <c r="G94" i="5"/>
  <c r="AD94" i="5"/>
  <c r="AS94" i="5" s="1"/>
  <c r="J94" i="5"/>
  <c r="AI94" i="5" s="1"/>
  <c r="B96" i="5" l="1"/>
  <c r="AB95" i="5"/>
  <c r="AR95" i="5" s="1"/>
  <c r="D95" i="5"/>
  <c r="AF95" i="5" s="1"/>
  <c r="L95" i="5"/>
  <c r="AJ95" i="5" s="1"/>
  <c r="T95" i="5"/>
  <c r="AN95" i="5" s="1"/>
  <c r="G95" i="5"/>
  <c r="F95" i="5"/>
  <c r="AG95" i="5" s="1"/>
  <c r="N95" i="5"/>
  <c r="AK95" i="5" s="1"/>
  <c r="V95" i="5"/>
  <c r="AO95" i="5" s="1"/>
  <c r="AD95" i="5"/>
  <c r="AS95" i="5" s="1"/>
  <c r="J95" i="5"/>
  <c r="AI95" i="5" s="1"/>
  <c r="AB96" i="5" l="1"/>
  <c r="AR96" i="5" s="1"/>
  <c r="B97" i="5"/>
  <c r="N96" i="5"/>
  <c r="AK96" i="5" s="1"/>
  <c r="V96" i="5"/>
  <c r="AO96" i="5" s="1"/>
  <c r="G96" i="5"/>
  <c r="D96" i="5"/>
  <c r="AF96" i="5" s="1"/>
  <c r="T96" i="5"/>
  <c r="AN96" i="5" s="1"/>
  <c r="F96" i="5"/>
  <c r="AG96" i="5" s="1"/>
  <c r="L96" i="5"/>
  <c r="AJ96" i="5" s="1"/>
  <c r="AD96" i="5"/>
  <c r="AS96" i="5" s="1"/>
  <c r="J96" i="5"/>
  <c r="AI96" i="5" s="1"/>
  <c r="F97" i="5" l="1"/>
  <c r="AG97" i="5" s="1"/>
  <c r="L97" i="5"/>
  <c r="AJ97" i="5" s="1"/>
  <c r="AB97" i="5"/>
  <c r="AR97" i="5" s="1"/>
  <c r="B98" i="5"/>
  <c r="T97" i="5"/>
  <c r="AN97" i="5" s="1"/>
  <c r="G97" i="5"/>
  <c r="D97" i="5"/>
  <c r="AF97" i="5" s="1"/>
  <c r="N97" i="5"/>
  <c r="AK97" i="5" s="1"/>
  <c r="V97" i="5"/>
  <c r="AO97" i="5" s="1"/>
  <c r="AD97" i="5"/>
  <c r="AS97" i="5" s="1"/>
  <c r="J97" i="5"/>
  <c r="AI97" i="5" s="1"/>
  <c r="AB98" i="5" l="1"/>
  <c r="AR98" i="5" s="1"/>
  <c r="B99" i="5"/>
  <c r="D98" i="5"/>
  <c r="AF98" i="5" s="1"/>
  <c r="F98" i="5"/>
  <c r="AG98" i="5" s="1"/>
  <c r="L98" i="5"/>
  <c r="AJ98" i="5" s="1"/>
  <c r="T98" i="5"/>
  <c r="AN98" i="5" s="1"/>
  <c r="N98" i="5"/>
  <c r="AK98" i="5" s="1"/>
  <c r="V98" i="5"/>
  <c r="AO98" i="5" s="1"/>
  <c r="G98" i="5"/>
  <c r="AD98" i="5"/>
  <c r="AS98" i="5" s="1"/>
  <c r="J98" i="5"/>
  <c r="AI98" i="5" s="1"/>
  <c r="B100" i="5" l="1"/>
  <c r="AB99" i="5"/>
  <c r="AR99" i="5" s="1"/>
  <c r="D99" i="5"/>
  <c r="AF99" i="5" s="1"/>
  <c r="F99" i="5"/>
  <c r="AG99" i="5" s="1"/>
  <c r="L99" i="5"/>
  <c r="AJ99" i="5" s="1"/>
  <c r="T99" i="5"/>
  <c r="AN99" i="5" s="1"/>
  <c r="G99" i="5"/>
  <c r="N99" i="5"/>
  <c r="AK99" i="5" s="1"/>
  <c r="V99" i="5"/>
  <c r="AO99" i="5" s="1"/>
  <c r="AD99" i="5"/>
  <c r="AS99" i="5" s="1"/>
  <c r="J99" i="5"/>
  <c r="AI99" i="5" s="1"/>
  <c r="B101" i="5" l="1"/>
  <c r="AB100" i="5"/>
  <c r="AR100" i="5" s="1"/>
  <c r="N100" i="5"/>
  <c r="AK100" i="5" s="1"/>
  <c r="V100" i="5"/>
  <c r="AO100" i="5" s="1"/>
  <c r="G100" i="5"/>
  <c r="D100" i="5"/>
  <c r="AF100" i="5" s="1"/>
  <c r="F100" i="5"/>
  <c r="AG100" i="5" s="1"/>
  <c r="L100" i="5"/>
  <c r="AJ100" i="5" s="1"/>
  <c r="T100" i="5"/>
  <c r="AN100" i="5" s="1"/>
  <c r="AD100" i="5"/>
  <c r="AS100" i="5" s="1"/>
  <c r="J100" i="5"/>
  <c r="AI100" i="5" s="1"/>
  <c r="AB101" i="5" l="1"/>
  <c r="AR101" i="5" s="1"/>
  <c r="B102" i="5"/>
  <c r="F101" i="5"/>
  <c r="AG101" i="5" s="1"/>
  <c r="L101" i="5"/>
  <c r="AJ101" i="5" s="1"/>
  <c r="T101" i="5"/>
  <c r="AN101" i="5" s="1"/>
  <c r="G101" i="5"/>
  <c r="N101" i="5"/>
  <c r="AK101" i="5" s="1"/>
  <c r="V101" i="5"/>
  <c r="AO101" i="5" s="1"/>
  <c r="D101" i="5"/>
  <c r="AF101" i="5" s="1"/>
  <c r="AD101" i="5"/>
  <c r="AS101" i="5" s="1"/>
  <c r="J101" i="5"/>
  <c r="AI101" i="5" s="1"/>
  <c r="AB102" i="5" l="1"/>
  <c r="AR102" i="5" s="1"/>
  <c r="AD102" i="5"/>
  <c r="AS102" i="5" s="1"/>
  <c r="B103" i="5"/>
  <c r="D102" i="5"/>
  <c r="AF102" i="5" s="1"/>
  <c r="L102" i="5"/>
  <c r="AJ102" i="5" s="1"/>
  <c r="T102" i="5"/>
  <c r="AN102" i="5" s="1"/>
  <c r="F102" i="5"/>
  <c r="AG102" i="5" s="1"/>
  <c r="N102" i="5"/>
  <c r="AK102" i="5" s="1"/>
  <c r="V102" i="5"/>
  <c r="AO102" i="5" s="1"/>
  <c r="H102" i="5"/>
  <c r="AH102" i="5" s="1"/>
  <c r="J102" i="5"/>
  <c r="AI102" i="5" s="1"/>
  <c r="AB103" i="5" l="1"/>
  <c r="AR103" i="5" s="1"/>
  <c r="B104" i="5"/>
  <c r="D103" i="5"/>
  <c r="AF103" i="5" s="1"/>
  <c r="F103" i="5"/>
  <c r="AG103" i="5" s="1"/>
  <c r="L103" i="5"/>
  <c r="AJ103" i="5" s="1"/>
  <c r="V103" i="5"/>
  <c r="AO103" i="5" s="1"/>
  <c r="J103" i="5"/>
  <c r="AI103" i="5" s="1"/>
  <c r="N103" i="5"/>
  <c r="AK103" i="5" s="1"/>
  <c r="T103" i="5"/>
  <c r="AN103" i="5" s="1"/>
  <c r="G103" i="5"/>
  <c r="AD103" i="5"/>
  <c r="AS103" i="5" s="1"/>
  <c r="AB104" i="5" l="1"/>
  <c r="AR104" i="5" s="1"/>
  <c r="F104" i="5"/>
  <c r="AG104" i="5" s="1"/>
  <c r="L104" i="5"/>
  <c r="AJ104" i="5" s="1"/>
  <c r="V104" i="5"/>
  <c r="AO104" i="5" s="1"/>
  <c r="B105" i="5"/>
  <c r="D104" i="5"/>
  <c r="AF104" i="5" s="1"/>
  <c r="N104" i="5"/>
  <c r="AK104" i="5" s="1"/>
  <c r="T104" i="5"/>
  <c r="AN104" i="5" s="1"/>
  <c r="G104" i="5"/>
  <c r="J104" i="5"/>
  <c r="AI104" i="5" s="1"/>
  <c r="AD104" i="5"/>
  <c r="AS104" i="5" s="1"/>
  <c r="AB105" i="5" l="1"/>
  <c r="AR105" i="5" s="1"/>
  <c r="D105" i="5"/>
  <c r="AF105" i="5" s="1"/>
  <c r="N105" i="5"/>
  <c r="AK105" i="5" s="1"/>
  <c r="T105" i="5"/>
  <c r="AN105" i="5" s="1"/>
  <c r="B106" i="5"/>
  <c r="F105" i="5"/>
  <c r="AG105" i="5" s="1"/>
  <c r="L105" i="5"/>
  <c r="AJ105" i="5" s="1"/>
  <c r="V105" i="5"/>
  <c r="AO105" i="5" s="1"/>
  <c r="G105" i="5"/>
  <c r="J105" i="5"/>
  <c r="AI105" i="5" s="1"/>
  <c r="AD105" i="5"/>
  <c r="AS105" i="5" s="1"/>
  <c r="B107" i="5" l="1"/>
  <c r="F106" i="5"/>
  <c r="AG106" i="5" s="1"/>
  <c r="L106" i="5"/>
  <c r="AJ106" i="5" s="1"/>
  <c r="V106" i="5"/>
  <c r="AO106" i="5" s="1"/>
  <c r="AB106" i="5"/>
  <c r="AR106" i="5" s="1"/>
  <c r="D106" i="5"/>
  <c r="AF106" i="5" s="1"/>
  <c r="N106" i="5"/>
  <c r="AK106" i="5" s="1"/>
  <c r="T106" i="5"/>
  <c r="AN106" i="5" s="1"/>
  <c r="G106" i="5"/>
  <c r="J106" i="5"/>
  <c r="AI106" i="5" s="1"/>
  <c r="AD106" i="5"/>
  <c r="AS106" i="5" s="1"/>
  <c r="B108" i="5" l="1"/>
  <c r="D107" i="5"/>
  <c r="AF107" i="5" s="1"/>
  <c r="N107" i="5"/>
  <c r="AK107" i="5" s="1"/>
  <c r="T107" i="5"/>
  <c r="AN107" i="5" s="1"/>
  <c r="AB107" i="5"/>
  <c r="AR107" i="5" s="1"/>
  <c r="F107" i="5"/>
  <c r="AG107" i="5" s="1"/>
  <c r="L107" i="5"/>
  <c r="AJ107" i="5" s="1"/>
  <c r="V107" i="5"/>
  <c r="AO107" i="5" s="1"/>
  <c r="G107" i="5"/>
  <c r="J107" i="5"/>
  <c r="AI107" i="5" s="1"/>
  <c r="AD107" i="5"/>
  <c r="AS107" i="5" s="1"/>
  <c r="AB108" i="5" l="1"/>
  <c r="AR108" i="5" s="1"/>
  <c r="F108" i="5"/>
  <c r="AG108" i="5" s="1"/>
  <c r="L108" i="5"/>
  <c r="AJ108" i="5" s="1"/>
  <c r="V108" i="5"/>
  <c r="AO108" i="5" s="1"/>
  <c r="D108" i="5"/>
  <c r="AF108" i="5" s="1"/>
  <c r="N108" i="5"/>
  <c r="AK108" i="5" s="1"/>
  <c r="T108" i="5"/>
  <c r="AN108" i="5" s="1"/>
  <c r="G108" i="5"/>
  <c r="J108" i="5"/>
  <c r="AI108" i="5" s="1"/>
  <c r="AD108" i="5"/>
  <c r="AS108" i="5" s="1"/>
</calcChain>
</file>

<file path=xl/sharedStrings.xml><?xml version="1.0" encoding="utf-8"?>
<sst xmlns="http://schemas.openxmlformats.org/spreadsheetml/2006/main" count="371" uniqueCount="77">
  <si>
    <t>VEDO</t>
  </si>
  <si>
    <t xml:space="preserve"> Lebanon*&amp;</t>
  </si>
  <si>
    <t>Columbia</t>
  </si>
  <si>
    <t>PEPL @</t>
  </si>
  <si>
    <t>ANR/TET</t>
  </si>
  <si>
    <t>City Gate Load</t>
  </si>
  <si>
    <t>Red Lion**</t>
  </si>
  <si>
    <t>Aggregate</t>
  </si>
  <si>
    <r>
      <t xml:space="preserve">Holl'burg***    </t>
    </r>
    <r>
      <rPr>
        <b/>
        <sz val="12"/>
        <rFont val="Arial"/>
        <family val="2"/>
      </rPr>
      <t xml:space="preserve"> WINTER</t>
    </r>
  </si>
  <si>
    <r>
      <t xml:space="preserve">Holl'burg***    </t>
    </r>
    <r>
      <rPr>
        <b/>
        <sz val="12"/>
        <rFont val="Arial"/>
        <family val="2"/>
      </rPr>
      <t xml:space="preserve"> Summer</t>
    </r>
  </si>
  <si>
    <r>
      <t xml:space="preserve">Glen Karn   </t>
    </r>
    <r>
      <rPr>
        <b/>
        <sz val="12"/>
        <rFont val="Arial"/>
        <family val="2"/>
      </rPr>
      <t xml:space="preserve"> WINTER</t>
    </r>
  </si>
  <si>
    <r>
      <t xml:space="preserve">Glen Karn   </t>
    </r>
    <r>
      <rPr>
        <b/>
        <sz val="12"/>
        <rFont val="Arial"/>
        <family val="2"/>
      </rPr>
      <t xml:space="preserve"> SUMMER</t>
    </r>
  </si>
  <si>
    <t>@ Derby****</t>
  </si>
  <si>
    <t>Min %</t>
  </si>
  <si>
    <t>Max %</t>
  </si>
  <si>
    <t>HDD</t>
  </si>
  <si>
    <t>Dth/d</t>
  </si>
  <si>
    <t>Minimum</t>
  </si>
  <si>
    <t>of Load</t>
  </si>
  <si>
    <t>Maximum</t>
  </si>
  <si>
    <t>Recommended Delivery Levels for Gano Road Station (Dth)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</si>
  <si>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</si>
  <si>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</si>
  <si>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</si>
  <si>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</si>
  <si>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</si>
  <si>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</si>
  <si>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</si>
  <si>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</si>
  <si>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</si>
  <si>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</si>
  <si>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</si>
  <si>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</si>
  <si>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r>
      <t xml:space="preserve">* TGT </t>
    </r>
    <r>
      <rPr>
        <b/>
        <sz val="12"/>
        <rFont val="Arial"/>
        <family val="2"/>
      </rPr>
      <t>Lebanon</t>
    </r>
    <r>
      <rPr>
        <sz val="12"/>
        <rFont val="Arial"/>
        <family val="2"/>
      </rPr>
      <t xml:space="preserve"> has a Station Max capacity of </t>
    </r>
    <r>
      <rPr>
        <b/>
        <sz val="12"/>
        <rFont val="Arial"/>
        <family val="2"/>
      </rPr>
      <t>190,000</t>
    </r>
    <r>
      <rPr>
        <sz val="12"/>
        <rFont val="Arial"/>
        <family val="2"/>
      </rPr>
      <t xml:space="preserve"> McfD</t>
    </r>
  </si>
  <si>
    <r>
      <t xml:space="preserve">** TETCo </t>
    </r>
    <r>
      <rPr>
        <b/>
        <sz val="12"/>
        <rFont val="Arial"/>
        <family val="2"/>
      </rPr>
      <t>Red Lion</t>
    </r>
    <r>
      <rPr>
        <sz val="12"/>
        <rFont val="Arial"/>
        <family val="2"/>
      </rPr>
      <t xml:space="preserve"> has a Max capacity of </t>
    </r>
    <r>
      <rPr>
        <b/>
        <sz val="12"/>
        <rFont val="Arial"/>
        <family val="2"/>
      </rPr>
      <t>116,000</t>
    </r>
    <r>
      <rPr>
        <sz val="12"/>
        <rFont val="Arial"/>
        <family val="2"/>
      </rPr>
      <t xml:space="preserve"> McfD</t>
    </r>
  </si>
  <si>
    <r>
      <t xml:space="preserve">*** At </t>
    </r>
    <r>
      <rPr>
        <b/>
        <sz val="12"/>
        <rFont val="Arial"/>
        <family val="2"/>
      </rPr>
      <t>Hollansburg t</t>
    </r>
    <r>
      <rPr>
        <sz val="12"/>
        <rFont val="Arial"/>
        <family val="2"/>
      </rPr>
      <t xml:space="preserve">he Summer plate will be installed in May until October and the flow will be limited to </t>
    </r>
    <r>
      <rPr>
        <b/>
        <sz val="12"/>
        <rFont val="Arial"/>
        <family val="2"/>
      </rPr>
      <t>11,000</t>
    </r>
    <r>
      <rPr>
        <sz val="12"/>
        <rFont val="Arial"/>
        <family val="2"/>
      </rPr>
      <t xml:space="preserve"> McfD Max. </t>
    </r>
  </si>
  <si>
    <r>
      <t xml:space="preserve">The Winter plate will be installed November until April anf flow will be limited to </t>
    </r>
    <r>
      <rPr>
        <b/>
        <sz val="12"/>
        <rFont val="Arial"/>
        <family val="2"/>
      </rPr>
      <t>5,500</t>
    </r>
    <r>
      <rPr>
        <sz val="12"/>
        <rFont val="Arial"/>
        <family val="2"/>
      </rPr>
      <t xml:space="preserve"> McfD Min but a Max of </t>
    </r>
    <r>
      <rPr>
        <b/>
        <sz val="12"/>
        <rFont val="Arial"/>
        <family val="2"/>
      </rPr>
      <t>30,000</t>
    </r>
    <r>
      <rPr>
        <sz val="12"/>
        <rFont val="Arial"/>
        <family val="2"/>
      </rPr>
      <t xml:space="preserve"> McfD.</t>
    </r>
  </si>
  <si>
    <r>
      <t xml:space="preserve">**** TETCo/ANR </t>
    </r>
    <r>
      <rPr>
        <b/>
        <sz val="12"/>
        <rFont val="Arial"/>
        <family val="2"/>
      </rPr>
      <t>Derby</t>
    </r>
    <r>
      <rPr>
        <sz val="12"/>
        <rFont val="Arial"/>
        <family val="2"/>
      </rPr>
      <t xml:space="preserve"> has a Max capacity of </t>
    </r>
    <r>
      <rPr>
        <b/>
        <sz val="12"/>
        <rFont val="Arial"/>
        <family val="2"/>
      </rPr>
      <t>180,000</t>
    </r>
    <r>
      <rPr>
        <sz val="12"/>
        <rFont val="Arial"/>
        <family val="2"/>
      </rPr>
      <t xml:space="preserve"> McfD </t>
    </r>
  </si>
  <si>
    <t>Month</t>
  </si>
  <si>
    <t>Parameters by Station (Dth)</t>
  </si>
  <si>
    <t>Original</t>
  </si>
  <si>
    <t>Lebanon &amp;</t>
  </si>
  <si>
    <t>Red Lion</t>
  </si>
  <si>
    <t>Holl'burg</t>
  </si>
  <si>
    <t>Glen Karn</t>
  </si>
  <si>
    <t>@ Derby</t>
  </si>
  <si>
    <t>APRIL 1st TO OCTOBER 31st</t>
  </si>
  <si>
    <t>Holl'burg***</t>
  </si>
  <si>
    <t>NOVEMBER 1st  - MARCH 31st</t>
  </si>
  <si>
    <t>TCO</t>
  </si>
  <si>
    <t>Derby</t>
  </si>
  <si>
    <t>Lebanon/ Red Lion</t>
  </si>
  <si>
    <t>Hollansburg</t>
  </si>
  <si>
    <t>Min</t>
  </si>
  <si>
    <t>Max</t>
  </si>
  <si>
    <t>&lt; 53 HDD</t>
  </si>
  <si>
    <t>&gt;= 53 HDD</t>
  </si>
  <si>
    <t>Do we want to have Choice and GT PEPL minimums to be zero all the time?</t>
  </si>
  <si>
    <t>GT will not be able to have a HDD variation.</t>
  </si>
  <si>
    <t>%</t>
  </si>
  <si>
    <t xml:space="preserve"> </t>
  </si>
  <si>
    <t>TCO Nominations will need to be allocated between Market Areas 3 and 6 per TCO nomination requirements</t>
  </si>
  <si>
    <t>Dth</t>
  </si>
  <si>
    <t>Market Area 6</t>
  </si>
  <si>
    <t>Collective target</t>
  </si>
  <si>
    <t>Collective Delivery Levels for Gano Road Station (Dth)</t>
  </si>
  <si>
    <t xml:space="preserve"> Delivery Levels for PEPL Rural (Dth)</t>
  </si>
  <si>
    <t>Lebanon / Red Lion/Clear Creek</t>
  </si>
  <si>
    <t>For days in excess of 70 HDD,  the Max delivery for TCO 33-3 is increased from 1 dth/day to the suppliers' CRP share of 4,763 dth/day to avoid stranding Primary Capacity.</t>
  </si>
  <si>
    <t>ANR Group 1</t>
  </si>
  <si>
    <t>Lebanon, Clear Creek, Red Lion</t>
  </si>
  <si>
    <t>Market Area 3  **</t>
  </si>
  <si>
    <t xml:space="preserve"> **</t>
  </si>
  <si>
    <t xml:space="preserve"> *</t>
  </si>
  <si>
    <t>PEPL Glen Karn</t>
  </si>
  <si>
    <t>SCO Choice -  November 2026 - March 2027</t>
  </si>
  <si>
    <t>LGT CEI-O  -  November 2026 - March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</si>
</sst>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[$-409]mmm\-yy;@"/>
  </numFmts>
  <fonts count="13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indexed="12"/>
      <name val="Arial"/>
      <family val="2"/>
    </font>
    <font>
      <sz val="8"/>
      <name val="Arial"/>
      <family val="2"/>
    </font>
    <font>
      <sz val="14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indexed="12"/>
      <name val="Arial"/>
      <family val="2"/>
    </font>
  </fonts>
  <fills count="7">
    <fill>
      <patternFill patternType="none"/>
    </fill>
    <fill>
      <patternFill patternType="gray125"/>
    </fill>
    <fill>
      <patternFill patternType="lightUp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96">
    <xf numFmtId="0" fontId="0" fillId="0" borderId="0" xfId="0"/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quotePrefix="1" applyFont="1" applyAlignment="1">
      <alignment horizontal="center"/>
    </xf>
    <xf numFmtId="0" fontId="2" fillId="0" borderId="4" xfId="0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3" fontId="4" fillId="0" borderId="4" xfId="0" applyNumberFormat="1" applyFont="1" applyBorder="1" applyAlignment="1">
      <alignment horizontal="center"/>
    </xf>
    <xf numFmtId="3" fontId="4" fillId="0" borderId="5" xfId="0" applyNumberFormat="1" applyFont="1" applyBorder="1" applyAlignment="1">
      <alignment horizontal="center"/>
    </xf>
    <xf numFmtId="9" fontId="4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center"/>
    </xf>
    <xf numFmtId="9" fontId="4" fillId="0" borderId="6" xfId="0" applyNumberFormat="1" applyFont="1" applyBorder="1" applyAlignment="1">
      <alignment horizontal="center"/>
    </xf>
    <xf numFmtId="1" fontId="4" fillId="0" borderId="5" xfId="2" applyNumberFormat="1" applyFont="1" applyBorder="1" applyAlignment="1">
      <alignment horizontal="center"/>
    </xf>
    <xf numFmtId="9" fontId="4" fillId="0" borderId="6" xfId="2" applyFont="1" applyBorder="1" applyAlignment="1">
      <alignment horizontal="center"/>
    </xf>
    <xf numFmtId="9" fontId="4" fillId="0" borderId="0" xfId="2" applyFont="1" applyBorder="1" applyAlignment="1">
      <alignment horizontal="center"/>
    </xf>
    <xf numFmtId="1" fontId="4" fillId="0" borderId="0" xfId="2" applyNumberFormat="1" applyFont="1" applyBorder="1" applyAlignment="1">
      <alignment horizontal="center"/>
    </xf>
    <xf numFmtId="1" fontId="4" fillId="0" borderId="0" xfId="0" applyNumberFormat="1" applyFont="1" applyAlignment="1">
      <alignment horizontal="center"/>
    </xf>
    <xf numFmtId="9" fontId="4" fillId="0" borderId="14" xfId="0" applyNumberFormat="1" applyFont="1" applyBorder="1" applyAlignment="1">
      <alignment horizontal="center"/>
    </xf>
    <xf numFmtId="9" fontId="4" fillId="2" borderId="0" xfId="2" applyFont="1" applyFill="1" applyBorder="1" applyAlignment="1">
      <alignment horizontal="center"/>
    </xf>
    <xf numFmtId="9" fontId="4" fillId="2" borderId="0" xfId="0" applyNumberFormat="1" applyFont="1" applyFill="1" applyAlignment="1">
      <alignment horizontal="center"/>
    </xf>
    <xf numFmtId="9" fontId="4" fillId="2" borderId="6" xfId="0" applyNumberFormat="1" applyFont="1" applyFill="1" applyBorder="1" applyAlignment="1">
      <alignment horizontal="center"/>
    </xf>
    <xf numFmtId="0" fontId="2" fillId="0" borderId="15" xfId="0" applyFont="1" applyBorder="1" applyAlignment="1">
      <alignment horizontal="center"/>
    </xf>
    <xf numFmtId="3" fontId="4" fillId="0" borderId="16" xfId="0" applyNumberFormat="1" applyFont="1" applyBorder="1" applyAlignment="1">
      <alignment horizontal="center"/>
    </xf>
    <xf numFmtId="3" fontId="4" fillId="0" borderId="17" xfId="0" applyNumberFormat="1" applyFont="1" applyBorder="1" applyAlignment="1">
      <alignment horizontal="center"/>
    </xf>
    <xf numFmtId="9" fontId="4" fillId="0" borderId="18" xfId="0" applyNumberFormat="1" applyFont="1" applyBorder="1" applyAlignment="1">
      <alignment horizontal="center"/>
    </xf>
    <xf numFmtId="3" fontId="4" fillId="0" borderId="18" xfId="0" applyNumberFormat="1" applyFont="1" applyBorder="1" applyAlignment="1">
      <alignment horizontal="center"/>
    </xf>
    <xf numFmtId="9" fontId="4" fillId="0" borderId="19" xfId="0" applyNumberFormat="1" applyFont="1" applyBorder="1" applyAlignment="1">
      <alignment horizontal="center"/>
    </xf>
    <xf numFmtId="9" fontId="4" fillId="0" borderId="19" xfId="2" applyFont="1" applyBorder="1" applyAlignment="1">
      <alignment horizontal="center"/>
    </xf>
    <xf numFmtId="0" fontId="2" fillId="3" borderId="0" xfId="0" applyFont="1" applyFill="1"/>
    <xf numFmtId="0" fontId="2" fillId="0" borderId="20" xfId="0" applyFont="1" applyBorder="1"/>
    <xf numFmtId="0" fontId="2" fillId="0" borderId="21" xfId="0" applyFont="1" applyBorder="1"/>
    <xf numFmtId="0" fontId="2" fillId="0" borderId="22" xfId="0" applyFont="1" applyBorder="1"/>
    <xf numFmtId="0" fontId="2" fillId="0" borderId="0" xfId="0" applyFont="1"/>
    <xf numFmtId="0" fontId="2" fillId="0" borderId="23" xfId="0" applyFont="1" applyBorder="1"/>
    <xf numFmtId="0" fontId="2" fillId="0" borderId="24" xfId="0" applyFont="1" applyBorder="1"/>
    <xf numFmtId="0" fontId="2" fillId="0" borderId="14" xfId="0" applyFont="1" applyBorder="1"/>
    <xf numFmtId="3" fontId="4" fillId="0" borderId="5" xfId="0" applyNumberFormat="1" applyFont="1" applyBorder="1" applyAlignment="1">
      <alignment horizontal="left"/>
    </xf>
    <xf numFmtId="3" fontId="4" fillId="0" borderId="0" xfId="0" applyNumberFormat="1" applyFont="1" applyAlignment="1">
      <alignment horizontal="left"/>
    </xf>
    <xf numFmtId="3" fontId="4" fillId="0" borderId="6" xfId="0" applyNumberFormat="1" applyFont="1" applyBorder="1" applyAlignment="1">
      <alignment horizontal="left"/>
    </xf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9" fontId="0" fillId="0" borderId="0" xfId="2" applyFont="1"/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2" fillId="0" borderId="25" xfId="0" applyFont="1" applyBorder="1"/>
    <xf numFmtId="0" fontId="2" fillId="0" borderId="25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6" xfId="0" applyFont="1" applyBorder="1"/>
    <xf numFmtId="0" fontId="2" fillId="0" borderId="9" xfId="0" applyFont="1" applyBorder="1" applyAlignment="1">
      <alignment horizontal="center"/>
    </xf>
    <xf numFmtId="3" fontId="4" fillId="0" borderId="9" xfId="0" applyNumberFormat="1" applyFont="1" applyBorder="1" applyAlignment="1">
      <alignment horizontal="center"/>
    </xf>
    <xf numFmtId="3" fontId="4" fillId="0" borderId="10" xfId="0" applyNumberFormat="1" applyFont="1" applyBorder="1" applyAlignment="1">
      <alignment horizontal="center"/>
    </xf>
    <xf numFmtId="9" fontId="4" fillId="0" borderId="11" xfId="0" applyNumberFormat="1" applyFont="1" applyBorder="1" applyAlignment="1">
      <alignment horizontal="center"/>
    </xf>
    <xf numFmtId="3" fontId="4" fillId="0" borderId="11" xfId="0" applyNumberFormat="1" applyFont="1" applyBorder="1" applyAlignment="1">
      <alignment horizontal="center"/>
    </xf>
    <xf numFmtId="9" fontId="4" fillId="0" borderId="12" xfId="0" applyNumberFormat="1" applyFont="1" applyBorder="1" applyAlignment="1">
      <alignment horizontal="center"/>
    </xf>
    <xf numFmtId="9" fontId="4" fillId="0" borderId="12" xfId="2" applyFont="1" applyBorder="1" applyAlignment="1">
      <alignment horizontal="center"/>
    </xf>
    <xf numFmtId="3" fontId="2" fillId="0" borderId="0" xfId="0" applyNumberFormat="1" applyFont="1"/>
    <xf numFmtId="3" fontId="2" fillId="0" borderId="0" xfId="0" applyNumberFormat="1" applyFont="1" applyAlignment="1">
      <alignment horizontal="left"/>
    </xf>
    <xf numFmtId="9" fontId="4" fillId="0" borderId="7" xfId="0" applyNumberFormat="1" applyFont="1" applyBorder="1" applyAlignment="1">
      <alignment horizontal="center"/>
    </xf>
    <xf numFmtId="9" fontId="4" fillId="0" borderId="26" xfId="0" applyNumberFormat="1" applyFont="1" applyBorder="1" applyAlignment="1">
      <alignment horizontal="center"/>
    </xf>
    <xf numFmtId="0" fontId="9" fillId="0" borderId="27" xfId="0" applyFont="1" applyBorder="1"/>
    <xf numFmtId="0" fontId="9" fillId="0" borderId="28" xfId="0" applyFont="1" applyBorder="1"/>
    <xf numFmtId="0" fontId="9" fillId="0" borderId="29" xfId="0" applyFont="1" applyBorder="1"/>
    <xf numFmtId="0" fontId="9" fillId="0" borderId="0" xfId="0" applyFont="1"/>
    <xf numFmtId="0" fontId="9" fillId="0" borderId="29" xfId="0" applyFont="1" applyBorder="1" applyAlignment="1">
      <alignment horizontal="right"/>
    </xf>
    <xf numFmtId="0" fontId="9" fillId="0" borderId="7" xfId="0" applyFont="1" applyBorder="1" applyAlignment="1">
      <alignment horizontal="right"/>
    </xf>
    <xf numFmtId="0" fontId="9" fillId="0" borderId="0" xfId="0" applyFont="1" applyAlignment="1">
      <alignment horizontal="right"/>
    </xf>
    <xf numFmtId="9" fontId="9" fillId="0" borderId="27" xfId="0" applyNumberFormat="1" applyFont="1" applyBorder="1" applyAlignment="1">
      <alignment horizontal="right"/>
    </xf>
    <xf numFmtId="9" fontId="9" fillId="0" borderId="30" xfId="0" applyNumberFormat="1" applyFont="1" applyBorder="1" applyAlignment="1">
      <alignment horizontal="right"/>
    </xf>
    <xf numFmtId="9" fontId="9" fillId="0" borderId="28" xfId="0" applyNumberFormat="1" applyFont="1" applyBorder="1" applyAlignment="1">
      <alignment horizontal="right"/>
    </xf>
    <xf numFmtId="0" fontId="9" fillId="0" borderId="31" xfId="0" applyFont="1" applyBorder="1"/>
    <xf numFmtId="0" fontId="9" fillId="0" borderId="18" xfId="0" applyFont="1" applyBorder="1"/>
    <xf numFmtId="9" fontId="9" fillId="0" borderId="31" xfId="0" applyNumberFormat="1" applyFont="1" applyBorder="1" applyAlignment="1">
      <alignment horizontal="right"/>
    </xf>
    <xf numFmtId="9" fontId="9" fillId="0" borderId="26" xfId="0" applyNumberFormat="1" applyFont="1" applyBorder="1" applyAlignment="1">
      <alignment horizontal="right"/>
    </xf>
    <xf numFmtId="9" fontId="9" fillId="0" borderId="18" xfId="0" applyNumberFormat="1" applyFont="1" applyBorder="1" applyAlignment="1">
      <alignment horizontal="right"/>
    </xf>
    <xf numFmtId="9" fontId="9" fillId="0" borderId="29" xfId="0" applyNumberFormat="1" applyFont="1" applyBorder="1" applyAlignment="1">
      <alignment horizontal="right"/>
    </xf>
    <xf numFmtId="9" fontId="9" fillId="0" borderId="7" xfId="0" applyNumberFormat="1" applyFont="1" applyBorder="1" applyAlignment="1">
      <alignment horizontal="right"/>
    </xf>
    <xf numFmtId="9" fontId="9" fillId="0" borderId="0" xfId="0" applyNumberFormat="1" applyFont="1" applyAlignment="1">
      <alignment horizontal="right"/>
    </xf>
    <xf numFmtId="9" fontId="9" fillId="0" borderId="32" xfId="0" applyNumberFormat="1" applyFont="1" applyBorder="1" applyAlignment="1">
      <alignment horizontal="right"/>
    </xf>
    <xf numFmtId="9" fontId="9" fillId="0" borderId="33" xfId="0" applyNumberFormat="1" applyFont="1" applyBorder="1" applyAlignment="1">
      <alignment horizontal="right"/>
    </xf>
    <xf numFmtId="0" fontId="9" fillId="4" borderId="18" xfId="0" applyFont="1" applyFill="1" applyBorder="1" applyAlignment="1">
      <alignment horizontal="right"/>
    </xf>
    <xf numFmtId="0" fontId="9" fillId="4" borderId="26" xfId="0" applyFont="1" applyFill="1" applyBorder="1" applyAlignment="1">
      <alignment horizontal="right"/>
    </xf>
    <xf numFmtId="9" fontId="9" fillId="4" borderId="27" xfId="0" applyNumberFormat="1" applyFont="1" applyFill="1" applyBorder="1" applyAlignment="1">
      <alignment horizontal="right"/>
    </xf>
    <xf numFmtId="9" fontId="9" fillId="4" borderId="30" xfId="0" applyNumberFormat="1" applyFont="1" applyFill="1" applyBorder="1" applyAlignment="1">
      <alignment horizontal="right"/>
    </xf>
    <xf numFmtId="9" fontId="9" fillId="4" borderId="31" xfId="0" applyNumberFormat="1" applyFont="1" applyFill="1" applyBorder="1" applyAlignment="1">
      <alignment horizontal="right"/>
    </xf>
    <xf numFmtId="9" fontId="9" fillId="4" borderId="26" xfId="0" applyNumberFormat="1" applyFont="1" applyFill="1" applyBorder="1" applyAlignment="1">
      <alignment horizontal="right"/>
    </xf>
    <xf numFmtId="9" fontId="9" fillId="4" borderId="34" xfId="0" applyNumberFormat="1" applyFont="1" applyFill="1" applyBorder="1" applyAlignment="1">
      <alignment horizontal="right"/>
    </xf>
    <xf numFmtId="9" fontId="9" fillId="4" borderId="33" xfId="0" applyNumberFormat="1" applyFont="1" applyFill="1" applyBorder="1" applyAlignment="1">
      <alignment horizontal="right"/>
    </xf>
    <xf numFmtId="9" fontId="9" fillId="4" borderId="29" xfId="0" applyNumberFormat="1" applyFont="1" applyFill="1" applyBorder="1" applyAlignment="1">
      <alignment horizontal="right"/>
    </xf>
    <xf numFmtId="9" fontId="9" fillId="4" borderId="7" xfId="0" applyNumberFormat="1" applyFont="1" applyFill="1" applyBorder="1" applyAlignment="1">
      <alignment horizontal="right"/>
    </xf>
    <xf numFmtId="0" fontId="8" fillId="0" borderId="0" xfId="0" applyFont="1"/>
    <xf numFmtId="14" fontId="0" fillId="0" borderId="0" xfId="0" applyNumberFormat="1" applyAlignment="1">
      <alignment horizontal="left"/>
    </xf>
    <xf numFmtId="0" fontId="0" fillId="0" borderId="35" xfId="0" applyBorder="1" applyAlignment="1">
      <alignment horizontal="center"/>
    </xf>
    <xf numFmtId="0" fontId="0" fillId="0" borderId="35" xfId="0" applyBorder="1" applyAlignment="1">
      <alignment horizontal="center" wrapText="1"/>
    </xf>
    <xf numFmtId="0" fontId="0" fillId="0" borderId="35" xfId="0" applyBorder="1"/>
    <xf numFmtId="9" fontId="0" fillId="0" borderId="35" xfId="0" applyNumberFormat="1" applyBorder="1" applyAlignment="1">
      <alignment horizontal="center"/>
    </xf>
    <xf numFmtId="0" fontId="2" fillId="0" borderId="15" xfId="0" applyFont="1" applyBorder="1"/>
    <xf numFmtId="0" fontId="2" fillId="0" borderId="18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9" fillId="5" borderId="0" xfId="0" applyFont="1" applyFill="1"/>
    <xf numFmtId="0" fontId="9" fillId="5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/>
    <xf numFmtId="164" fontId="0" fillId="0" borderId="0" xfId="0" applyNumberFormat="1"/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3" fontId="12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0" fontId="1" fillId="5" borderId="0" xfId="0" applyFont="1" applyFill="1"/>
    <xf numFmtId="0" fontId="11" fillId="0" borderId="0" xfId="0" applyFont="1"/>
    <xf numFmtId="0" fontId="2" fillId="0" borderId="29" xfId="0" applyFont="1" applyBorder="1" applyAlignment="1">
      <alignment horizontal="center"/>
    </xf>
    <xf numFmtId="0" fontId="11" fillId="0" borderId="0" xfId="0" applyFont="1" applyAlignment="1">
      <alignment horizontal="center" vertical="center"/>
    </xf>
    <xf numFmtId="0" fontId="10" fillId="0" borderId="0" xfId="0" applyFont="1"/>
    <xf numFmtId="0" fontId="12" fillId="0" borderId="35" xfId="0" applyFont="1" applyBorder="1" applyAlignment="1">
      <alignment horizontal="center"/>
    </xf>
    <xf numFmtId="9" fontId="1" fillId="0" borderId="35" xfId="0" applyNumberFormat="1" applyFont="1" applyBorder="1" applyAlignment="1">
      <alignment horizontal="center"/>
    </xf>
    <xf numFmtId="14" fontId="0" fillId="5" borderId="1" xfId="0" applyNumberFormat="1" applyFill="1" applyBorder="1" applyAlignment="1">
      <alignment horizontal="left"/>
    </xf>
    <xf numFmtId="165" fontId="1" fillId="0" borderId="35" xfId="0" applyNumberFormat="1" applyFont="1" applyBorder="1"/>
    <xf numFmtId="9" fontId="4" fillId="0" borderId="28" xfId="2" applyFont="1" applyBorder="1" applyAlignment="1">
      <alignment horizontal="center"/>
    </xf>
    <xf numFmtId="9" fontId="4" fillId="0" borderId="27" xfId="2" applyFont="1" applyBorder="1" applyAlignment="1">
      <alignment horizontal="center"/>
    </xf>
    <xf numFmtId="9" fontId="4" fillId="0" borderId="30" xfId="2" applyFont="1" applyBorder="1" applyAlignment="1">
      <alignment horizontal="center"/>
    </xf>
    <xf numFmtId="9" fontId="4" fillId="0" borderId="28" xfId="2" applyFont="1" applyFill="1" applyBorder="1" applyAlignment="1">
      <alignment horizontal="center"/>
    </xf>
    <xf numFmtId="9" fontId="4" fillId="0" borderId="30" xfId="2" applyFont="1" applyFill="1" applyBorder="1" applyAlignment="1">
      <alignment horizontal="center"/>
    </xf>
    <xf numFmtId="9" fontId="4" fillId="0" borderId="29" xfId="2" applyFont="1" applyBorder="1" applyAlignment="1">
      <alignment horizontal="center"/>
    </xf>
    <xf numFmtId="9" fontId="4" fillId="0" borderId="7" xfId="2" applyFont="1" applyBorder="1" applyAlignment="1">
      <alignment horizontal="center"/>
    </xf>
    <xf numFmtId="9" fontId="4" fillId="0" borderId="0" xfId="2" applyFont="1" applyFill="1" applyBorder="1" applyAlignment="1">
      <alignment horizontal="center"/>
    </xf>
    <xf numFmtId="9" fontId="4" fillId="0" borderId="7" xfId="2" applyFont="1" applyFill="1" applyBorder="1" applyAlignment="1">
      <alignment horizontal="center"/>
    </xf>
    <xf numFmtId="9" fontId="4" fillId="0" borderId="11" xfId="2" applyFont="1" applyBorder="1" applyAlignment="1">
      <alignment horizontal="center"/>
    </xf>
    <xf numFmtId="9" fontId="4" fillId="0" borderId="13" xfId="2" applyFont="1" applyBorder="1" applyAlignment="1">
      <alignment horizontal="center"/>
    </xf>
    <xf numFmtId="9" fontId="4" fillId="0" borderId="40" xfId="2" applyFont="1" applyBorder="1" applyAlignment="1">
      <alignment horizontal="center"/>
    </xf>
    <xf numFmtId="9" fontId="4" fillId="0" borderId="31" xfId="2" applyFont="1" applyBorder="1" applyAlignment="1">
      <alignment horizontal="center"/>
    </xf>
    <xf numFmtId="9" fontId="4" fillId="0" borderId="26" xfId="2" applyFont="1" applyBorder="1" applyAlignment="1">
      <alignment horizontal="center"/>
    </xf>
    <xf numFmtId="9" fontId="4" fillId="0" borderId="11" xfId="2" applyFont="1" applyFill="1" applyBorder="1" applyAlignment="1">
      <alignment horizontal="center"/>
    </xf>
    <xf numFmtId="9" fontId="4" fillId="0" borderId="13" xfId="2" applyFont="1" applyFill="1" applyBorder="1" applyAlignment="1">
      <alignment horizontal="center"/>
    </xf>
    <xf numFmtId="9" fontId="4" fillId="0" borderId="18" xfId="2" applyFont="1" applyBorder="1" applyAlignment="1">
      <alignment horizontal="center"/>
    </xf>
    <xf numFmtId="9" fontId="4" fillId="0" borderId="31" xfId="2" applyFont="1" applyFill="1" applyBorder="1" applyAlignment="1">
      <alignment horizontal="center"/>
    </xf>
    <xf numFmtId="9" fontId="4" fillId="0" borderId="26" xfId="2" applyFont="1" applyFill="1" applyBorder="1" applyAlignment="1">
      <alignment horizontal="center"/>
    </xf>
    <xf numFmtId="164" fontId="4" fillId="5" borderId="0" xfId="1" applyNumberFormat="1" applyFont="1" applyFill="1" applyBorder="1" applyAlignment="1">
      <alignment horizontal="center"/>
    </xf>
    <xf numFmtId="164" fontId="4" fillId="5" borderId="11" xfId="1" applyNumberFormat="1" applyFont="1" applyFill="1" applyBorder="1" applyAlignment="1">
      <alignment horizontal="center"/>
    </xf>
    <xf numFmtId="164" fontId="4" fillId="5" borderId="26" xfId="1" applyNumberFormat="1" applyFont="1" applyFill="1" applyBorder="1" applyAlignment="1">
      <alignment horizontal="center"/>
    </xf>
    <xf numFmtId="0" fontId="11" fillId="0" borderId="35" xfId="0" applyFont="1" applyBorder="1" applyAlignment="1">
      <alignment horizontal="center"/>
    </xf>
    <xf numFmtId="0" fontId="12" fillId="0" borderId="0" xfId="0" applyFont="1" applyAlignment="1">
      <alignment horizontal="center"/>
    </xf>
    <xf numFmtId="10" fontId="0" fillId="0" borderId="0" xfId="0" applyNumberFormat="1"/>
    <xf numFmtId="9" fontId="0" fillId="0" borderId="0" xfId="2" applyFont="1" applyAlignment="1">
      <alignment horizontal="center"/>
    </xf>
    <xf numFmtId="9" fontId="0" fillId="0" borderId="0" xfId="0" applyNumberFormat="1" applyAlignment="1">
      <alignment horizontal="center"/>
    </xf>
    <xf numFmtId="3" fontId="12" fillId="0" borderId="35" xfId="0" applyNumberFormat="1" applyFont="1" applyBorder="1" applyAlignment="1">
      <alignment horizontal="center"/>
    </xf>
    <xf numFmtId="0" fontId="10" fillId="0" borderId="0" xfId="0" applyFont="1" applyAlignment="1">
      <alignment horizontal="center"/>
    </xf>
    <xf numFmtId="0" fontId="2" fillId="0" borderId="36" xfId="0" applyFont="1" applyBorder="1" applyAlignment="1">
      <alignment horizontal="center" wrapText="1"/>
    </xf>
    <xf numFmtId="0" fontId="2" fillId="0" borderId="30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27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29" xfId="0" quotePrefix="1" applyFont="1" applyBorder="1" applyAlignment="1">
      <alignment horizontal="center"/>
    </xf>
    <xf numFmtId="0" fontId="2" fillId="0" borderId="7" xfId="0" quotePrefix="1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41" xfId="0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2" fillId="0" borderId="2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36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0" borderId="5" xfId="0" quotePrefix="1" applyFont="1" applyBorder="1" applyAlignment="1">
      <alignment horizontal="center"/>
    </xf>
    <xf numFmtId="0" fontId="2" fillId="0" borderId="0" xfId="0" quotePrefix="1" applyFont="1" applyAlignment="1">
      <alignment horizontal="center"/>
    </xf>
    <xf numFmtId="0" fontId="9" fillId="4" borderId="38" xfId="0" applyFont="1" applyFill="1" applyBorder="1" applyAlignment="1">
      <alignment horizontal="center"/>
    </xf>
    <xf numFmtId="0" fontId="9" fillId="4" borderId="39" xfId="0" applyFont="1" applyFill="1" applyBorder="1" applyAlignment="1">
      <alignment horizontal="center"/>
    </xf>
    <xf numFmtId="0" fontId="9" fillId="0" borderId="27" xfId="0" applyFont="1" applyBorder="1" applyAlignment="1">
      <alignment horizontal="center"/>
    </xf>
    <xf numFmtId="0" fontId="9" fillId="0" borderId="39" xfId="0" applyFont="1" applyBorder="1" applyAlignment="1">
      <alignment horizontal="center"/>
    </xf>
    <xf numFmtId="0" fontId="9" fillId="0" borderId="38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256337</xdr:colOff>
      <xdr:row>18</xdr:row>
      <xdr:rowOff>51125</xdr:rowOff>
    </xdr:from>
    <xdr:ext cx="184731" cy="937629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 rot="1871041">
          <a:off x="5292163" y="3513255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5400" b="1" cap="none" spc="0">
            <a:ln w="12700">
              <a:solidFill>
                <a:schemeClr val="tx2">
                  <a:satMod val="155000"/>
                </a:schemeClr>
              </a:solidFill>
              <a:prstDash val="solid"/>
            </a:ln>
            <a:solidFill>
              <a:schemeClr val="bg2">
                <a:tint val="85000"/>
                <a:satMod val="155000"/>
                <a:alpha val="32000"/>
              </a:schemeClr>
            </a:solidFill>
            <a:effectLst>
              <a:outerShdw blurRad="41275" dist="20320" dir="1800000" algn="tl" rotWithShape="0">
                <a:srgbClr val="000000">
                  <a:alpha val="40000"/>
                </a:srgbClr>
              </a:outerShdw>
            </a:effectLst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411197</xdr:colOff>
      <xdr:row>7</xdr:row>
      <xdr:rowOff>143003</xdr:rowOff>
    </xdr:from>
    <xdr:ext cx="184730" cy="937629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 rot="1994647">
          <a:off x="3459197" y="1714628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5400" b="1" cap="none" spc="0">
            <a:ln w="17780" cmpd="sng">
              <a:solidFill>
                <a:srgbClr val="FFFFFF"/>
              </a:solidFill>
              <a:prstDash val="solid"/>
              <a:miter lim="800000"/>
            </a:ln>
            <a:solidFill>
              <a:schemeClr val="bg1">
                <a:lumMod val="95000"/>
                <a:alpha val="17000"/>
              </a:schemeClr>
            </a:solidFill>
            <a:effectLst>
              <a:outerShdw blurRad="50800" algn="tl" rotWithShape="0">
                <a:srgbClr val="000000"/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21"/>
  <sheetViews>
    <sheetView zoomScale="115" zoomScaleNormal="115" workbookViewId="0">
      <selection activeCell="M13" sqref="M13"/>
    </sheetView>
  </sheetViews>
  <sheetFormatPr defaultColWidth="10.28515625" defaultRowHeight="12.75" x14ac:dyDescent="0.2"/>
  <cols>
    <col min="1" max="1" width="16.85546875" bestFit="1" customWidth="1"/>
    <col min="2" max="2" width="9.5703125" bestFit="1" customWidth="1"/>
    <col min="3" max="3" width="15.5703125" bestFit="1" customWidth="1"/>
    <col min="4" max="4" width="10.42578125" customWidth="1"/>
    <col min="5" max="7" width="11.5703125" customWidth="1"/>
    <col min="8" max="9" width="11.5703125" style="54" customWidth="1"/>
    <col min="10" max="12" width="11.5703125" customWidth="1"/>
    <col min="13" max="13" width="19.85546875" customWidth="1"/>
    <col min="14" max="14" width="15.7109375" customWidth="1"/>
    <col min="15" max="15" width="28.140625" customWidth="1"/>
    <col min="16" max="16" width="11.5703125" customWidth="1"/>
    <col min="19" max="19" width="12.42578125" style="120" bestFit="1" customWidth="1"/>
    <col min="20" max="20" width="11.28515625" style="120" bestFit="1" customWidth="1"/>
    <col min="21" max="21" width="11.5703125" style="120" bestFit="1" customWidth="1"/>
    <col min="22" max="22" width="16.5703125" style="120" bestFit="1" customWidth="1"/>
    <col min="23" max="24" width="11.28515625" style="120" bestFit="1" customWidth="1"/>
    <col min="25" max="25" width="10.28515625" style="120"/>
    <col min="26" max="26" width="11.28515625" style="120" bestFit="1" customWidth="1"/>
  </cols>
  <sheetData>
    <row r="1" spans="2:26" ht="15.75" x14ac:dyDescent="0.25">
      <c r="B1" s="119" t="s">
        <v>60</v>
      </c>
      <c r="E1" s="117" t="s">
        <v>75</v>
      </c>
      <c r="F1" s="54"/>
      <c r="H1"/>
      <c r="I1"/>
      <c r="P1" s="120"/>
      <c r="Q1" s="120"/>
      <c r="R1" s="120"/>
      <c r="X1"/>
      <c r="Y1"/>
      <c r="Z1"/>
    </row>
    <row r="2" spans="2:26" ht="13.5" thickBot="1" x14ac:dyDescent="0.25">
      <c r="E2" s="54"/>
      <c r="F2" s="54"/>
      <c r="G2" s="103"/>
      <c r="H2"/>
      <c r="I2"/>
      <c r="S2"/>
      <c r="T2"/>
      <c r="U2"/>
      <c r="V2"/>
      <c r="W2"/>
      <c r="X2"/>
      <c r="Y2"/>
      <c r="Z2"/>
    </row>
    <row r="3" spans="2:26" ht="15" customHeight="1" x14ac:dyDescent="0.2">
      <c r="B3" s="1"/>
      <c r="C3" s="163" t="s">
        <v>70</v>
      </c>
      <c r="D3" s="164"/>
      <c r="E3" s="167" t="s">
        <v>2</v>
      </c>
      <c r="F3" s="168"/>
      <c r="G3" s="167" t="s">
        <v>2</v>
      </c>
      <c r="H3" s="168"/>
      <c r="I3" s="167" t="s">
        <v>69</v>
      </c>
      <c r="J3" s="168"/>
      <c r="K3" s="167" t="s">
        <v>50</v>
      </c>
      <c r="L3" s="168"/>
      <c r="S3"/>
      <c r="T3"/>
      <c r="U3"/>
      <c r="V3"/>
      <c r="W3"/>
      <c r="X3"/>
      <c r="Y3"/>
      <c r="Z3"/>
    </row>
    <row r="4" spans="2:26" ht="18" customHeight="1" x14ac:dyDescent="0.2">
      <c r="B4" s="3"/>
      <c r="C4" s="165"/>
      <c r="D4" s="166"/>
      <c r="E4" s="171" t="s">
        <v>71</v>
      </c>
      <c r="F4" s="172"/>
      <c r="G4" s="171" t="s">
        <v>63</v>
      </c>
      <c r="H4" s="172"/>
      <c r="I4" s="169"/>
      <c r="J4" s="170"/>
      <c r="K4" s="169"/>
      <c r="L4" s="170"/>
      <c r="S4"/>
      <c r="T4"/>
      <c r="U4"/>
      <c r="V4"/>
      <c r="W4"/>
      <c r="X4"/>
      <c r="Y4"/>
      <c r="Z4"/>
    </row>
    <row r="5" spans="2:26" ht="15" customHeight="1" x14ac:dyDescent="0.2">
      <c r="B5" s="3"/>
      <c r="C5" s="6" t="s">
        <v>13</v>
      </c>
      <c r="D5" s="6" t="s">
        <v>14</v>
      </c>
      <c r="E5" s="127" t="s">
        <v>53</v>
      </c>
      <c r="F5" s="10" t="s">
        <v>54</v>
      </c>
      <c r="G5" s="127" t="s">
        <v>13</v>
      </c>
      <c r="H5" s="10" t="s">
        <v>14</v>
      </c>
      <c r="I5" s="127" t="s">
        <v>13</v>
      </c>
      <c r="J5" s="10" t="s">
        <v>14</v>
      </c>
      <c r="K5" s="127" t="s">
        <v>13</v>
      </c>
      <c r="L5" s="10" t="s">
        <v>14</v>
      </c>
      <c r="S5"/>
      <c r="T5"/>
      <c r="U5"/>
      <c r="V5"/>
      <c r="W5"/>
      <c r="X5"/>
      <c r="Y5"/>
      <c r="Z5"/>
    </row>
    <row r="6" spans="2:26" ht="15" customHeight="1" thickBot="1" x14ac:dyDescent="0.25">
      <c r="B6" s="109" t="s">
        <v>15</v>
      </c>
      <c r="C6" s="110" t="s">
        <v>18</v>
      </c>
      <c r="D6" s="110" t="s">
        <v>18</v>
      </c>
      <c r="E6" s="111" t="s">
        <v>62</v>
      </c>
      <c r="F6" s="112" t="s">
        <v>62</v>
      </c>
      <c r="G6" s="111" t="s">
        <v>18</v>
      </c>
      <c r="H6" s="112" t="s">
        <v>18</v>
      </c>
      <c r="I6" s="111" t="s">
        <v>18</v>
      </c>
      <c r="J6" s="112" t="s">
        <v>18</v>
      </c>
      <c r="K6" s="111" t="s">
        <v>18</v>
      </c>
      <c r="L6" s="112" t="s">
        <v>18</v>
      </c>
      <c r="S6"/>
      <c r="T6"/>
      <c r="U6"/>
      <c r="V6"/>
      <c r="W6"/>
      <c r="X6"/>
      <c r="Y6"/>
      <c r="Z6"/>
    </row>
    <row r="7" spans="2:26" ht="15" x14ac:dyDescent="0.2">
      <c r="B7" s="121">
        <v>0</v>
      </c>
      <c r="C7" s="134">
        <v>0</v>
      </c>
      <c r="D7" s="134">
        <v>0.45</v>
      </c>
      <c r="E7" s="135">
        <v>1</v>
      </c>
      <c r="F7" s="134">
        <v>1</v>
      </c>
      <c r="G7" s="135">
        <v>0.2</v>
      </c>
      <c r="H7" s="140">
        <v>0.57000000000000006</v>
      </c>
      <c r="I7" s="137">
        <v>0.36</v>
      </c>
      <c r="J7" s="138">
        <v>0.59</v>
      </c>
      <c r="K7" s="135">
        <v>0</v>
      </c>
      <c r="L7" s="136">
        <v>0.5</v>
      </c>
      <c r="S7"/>
      <c r="T7"/>
      <c r="U7"/>
      <c r="V7"/>
      <c r="W7"/>
      <c r="X7"/>
      <c r="Y7"/>
      <c r="Z7"/>
    </row>
    <row r="8" spans="2:26" ht="15" x14ac:dyDescent="0.2">
      <c r="B8" s="17">
        <v>1</v>
      </c>
      <c r="C8" s="25">
        <v>0</v>
      </c>
      <c r="D8" s="25">
        <v>0.45</v>
      </c>
      <c r="E8" s="139">
        <v>1</v>
      </c>
      <c r="F8" s="25">
        <v>1</v>
      </c>
      <c r="G8" s="139">
        <v>0.2</v>
      </c>
      <c r="H8" s="140">
        <v>0.58000000000000007</v>
      </c>
      <c r="I8" s="141">
        <v>0.35</v>
      </c>
      <c r="J8" s="142">
        <v>0.6</v>
      </c>
      <c r="K8" s="139">
        <v>0</v>
      </c>
      <c r="L8" s="140">
        <v>0.5</v>
      </c>
      <c r="S8"/>
      <c r="T8"/>
      <c r="U8"/>
      <c r="V8"/>
      <c r="W8"/>
      <c r="X8"/>
      <c r="Y8"/>
      <c r="Z8"/>
    </row>
    <row r="9" spans="2:26" ht="15" x14ac:dyDescent="0.2">
      <c r="B9" s="17">
        <v>2</v>
      </c>
      <c r="C9" s="25">
        <v>0</v>
      </c>
      <c r="D9" s="25">
        <v>0.45</v>
      </c>
      <c r="E9" s="139">
        <v>1</v>
      </c>
      <c r="F9" s="25">
        <v>1</v>
      </c>
      <c r="G9" s="139">
        <v>0.2</v>
      </c>
      <c r="H9" s="140">
        <v>0.58000000000000007</v>
      </c>
      <c r="I9" s="141">
        <v>0.35</v>
      </c>
      <c r="J9" s="142">
        <v>0.6</v>
      </c>
      <c r="K9" s="139">
        <v>0</v>
      </c>
      <c r="L9" s="140">
        <v>0.5</v>
      </c>
      <c r="N9" s="119"/>
      <c r="S9"/>
      <c r="T9"/>
      <c r="U9"/>
      <c r="V9"/>
      <c r="W9"/>
      <c r="X9"/>
      <c r="Y9"/>
      <c r="Z9"/>
    </row>
    <row r="10" spans="2:26" ht="15" x14ac:dyDescent="0.2">
      <c r="B10" s="17">
        <v>3</v>
      </c>
      <c r="C10" s="25">
        <v>0</v>
      </c>
      <c r="D10" s="25">
        <v>0.45</v>
      </c>
      <c r="E10" s="139">
        <v>1</v>
      </c>
      <c r="F10" s="25">
        <v>1</v>
      </c>
      <c r="G10" s="139">
        <v>0.2</v>
      </c>
      <c r="H10" s="140">
        <v>0.58000000000000007</v>
      </c>
      <c r="I10" s="141">
        <v>0.35</v>
      </c>
      <c r="J10" s="142">
        <v>0.6</v>
      </c>
      <c r="K10" s="139">
        <v>0</v>
      </c>
      <c r="L10" s="140">
        <v>0.5</v>
      </c>
      <c r="S10"/>
      <c r="T10"/>
      <c r="U10"/>
      <c r="V10"/>
      <c r="W10"/>
      <c r="X10"/>
      <c r="Y10"/>
      <c r="Z10"/>
    </row>
    <row r="11" spans="2:26" ht="15" x14ac:dyDescent="0.2">
      <c r="B11" s="17">
        <v>4</v>
      </c>
      <c r="C11" s="25">
        <v>0</v>
      </c>
      <c r="D11" s="25">
        <v>0.45</v>
      </c>
      <c r="E11" s="139">
        <v>1</v>
      </c>
      <c r="F11" s="25">
        <v>1</v>
      </c>
      <c r="G11" s="139">
        <v>0.2</v>
      </c>
      <c r="H11" s="140">
        <v>0.59000000000000008</v>
      </c>
      <c r="I11" s="141">
        <v>0.34</v>
      </c>
      <c r="J11" s="142">
        <v>0.6</v>
      </c>
      <c r="K11" s="139">
        <v>0</v>
      </c>
      <c r="L11" s="140">
        <v>0.5</v>
      </c>
      <c r="S11"/>
      <c r="T11"/>
      <c r="U11"/>
      <c r="V11"/>
      <c r="W11"/>
      <c r="X11"/>
      <c r="Y11"/>
      <c r="Z11"/>
    </row>
    <row r="12" spans="2:26" ht="15" x14ac:dyDescent="0.2">
      <c r="B12" s="17">
        <v>5</v>
      </c>
      <c r="C12" s="25">
        <v>0</v>
      </c>
      <c r="D12" s="25">
        <v>0.45</v>
      </c>
      <c r="E12" s="139">
        <v>1</v>
      </c>
      <c r="F12" s="25">
        <v>1</v>
      </c>
      <c r="G12" s="139">
        <v>0.2</v>
      </c>
      <c r="H12" s="140">
        <v>0.59000000000000008</v>
      </c>
      <c r="I12" s="141">
        <v>0.34</v>
      </c>
      <c r="J12" s="142">
        <v>0.6</v>
      </c>
      <c r="K12" s="139">
        <v>0</v>
      </c>
      <c r="L12" s="140">
        <v>0.5</v>
      </c>
      <c r="S12"/>
      <c r="T12"/>
      <c r="U12"/>
      <c r="V12"/>
      <c r="W12"/>
      <c r="X12"/>
      <c r="Y12"/>
      <c r="Z12"/>
    </row>
    <row r="13" spans="2:26" ht="15" x14ac:dyDescent="0.2">
      <c r="B13" s="17">
        <v>6</v>
      </c>
      <c r="C13" s="25">
        <v>0</v>
      </c>
      <c r="D13" s="25">
        <v>0.45</v>
      </c>
      <c r="E13" s="139">
        <v>1</v>
      </c>
      <c r="F13" s="25">
        <v>1</v>
      </c>
      <c r="G13" s="139">
        <v>0.2</v>
      </c>
      <c r="H13" s="140">
        <v>0.59000000000000008</v>
      </c>
      <c r="I13" s="141">
        <v>0.34</v>
      </c>
      <c r="J13" s="142">
        <v>0.6</v>
      </c>
      <c r="K13" s="139">
        <v>0</v>
      </c>
      <c r="L13" s="140">
        <v>0.5</v>
      </c>
      <c r="S13"/>
      <c r="T13"/>
      <c r="U13"/>
      <c r="V13"/>
      <c r="W13"/>
      <c r="X13"/>
      <c r="Y13"/>
      <c r="Z13"/>
    </row>
    <row r="14" spans="2:26" ht="15" x14ac:dyDescent="0.2">
      <c r="B14" s="17">
        <v>7</v>
      </c>
      <c r="C14" s="25">
        <v>0</v>
      </c>
      <c r="D14" s="25">
        <v>0.45</v>
      </c>
      <c r="E14" s="139">
        <v>1</v>
      </c>
      <c r="F14" s="25">
        <v>1</v>
      </c>
      <c r="G14" s="139">
        <v>0.2</v>
      </c>
      <c r="H14" s="140">
        <v>0.59000000000000008</v>
      </c>
      <c r="I14" s="141">
        <v>0.34</v>
      </c>
      <c r="J14" s="142">
        <v>0.6</v>
      </c>
      <c r="K14" s="139">
        <v>0</v>
      </c>
      <c r="L14" s="140">
        <v>0.5</v>
      </c>
      <c r="S14"/>
      <c r="T14"/>
      <c r="U14"/>
      <c r="V14"/>
      <c r="W14"/>
      <c r="X14"/>
      <c r="Y14"/>
      <c r="Z14"/>
    </row>
    <row r="15" spans="2:26" ht="15" x14ac:dyDescent="0.2">
      <c r="B15" s="17">
        <v>8</v>
      </c>
      <c r="C15" s="25">
        <v>0</v>
      </c>
      <c r="D15" s="25">
        <v>0.45</v>
      </c>
      <c r="E15" s="139">
        <v>1</v>
      </c>
      <c r="F15" s="25">
        <v>1</v>
      </c>
      <c r="G15" s="139">
        <v>0.2</v>
      </c>
      <c r="H15" s="140">
        <v>0.59000000000000008</v>
      </c>
      <c r="I15" s="141">
        <v>0.34</v>
      </c>
      <c r="J15" s="142">
        <v>0.6</v>
      </c>
      <c r="K15" s="139">
        <v>0</v>
      </c>
      <c r="L15" s="140">
        <v>0.5</v>
      </c>
      <c r="S15"/>
      <c r="T15"/>
      <c r="U15"/>
      <c r="V15"/>
      <c r="W15"/>
      <c r="X15"/>
      <c r="Y15"/>
      <c r="Z15"/>
    </row>
    <row r="16" spans="2:26" ht="15" x14ac:dyDescent="0.2">
      <c r="B16" s="17">
        <v>9</v>
      </c>
      <c r="C16" s="25">
        <v>0</v>
      </c>
      <c r="D16" s="25">
        <v>0.45</v>
      </c>
      <c r="E16" s="139">
        <v>1</v>
      </c>
      <c r="F16" s="25">
        <v>1</v>
      </c>
      <c r="G16" s="139">
        <v>0.2</v>
      </c>
      <c r="H16" s="140">
        <v>0.59000000000000008</v>
      </c>
      <c r="I16" s="141">
        <v>0.34</v>
      </c>
      <c r="J16" s="142">
        <v>0.6</v>
      </c>
      <c r="K16" s="139">
        <v>0</v>
      </c>
      <c r="L16" s="140">
        <v>0.5</v>
      </c>
      <c r="S16"/>
      <c r="T16"/>
      <c r="U16"/>
      <c r="V16"/>
      <c r="W16"/>
      <c r="X16"/>
      <c r="Y16"/>
      <c r="Z16"/>
    </row>
    <row r="17" spans="2:26" ht="15" x14ac:dyDescent="0.2">
      <c r="B17" s="17">
        <v>10</v>
      </c>
      <c r="C17" s="25">
        <v>0</v>
      </c>
      <c r="D17" s="25">
        <v>0.45</v>
      </c>
      <c r="E17" s="139">
        <v>1</v>
      </c>
      <c r="F17" s="25">
        <v>1</v>
      </c>
      <c r="G17" s="139">
        <v>0.2</v>
      </c>
      <c r="H17" s="140">
        <v>0.61999999999999988</v>
      </c>
      <c r="I17" s="141">
        <v>0.32</v>
      </c>
      <c r="J17" s="142">
        <v>0.6</v>
      </c>
      <c r="K17" s="139">
        <v>0</v>
      </c>
      <c r="L17" s="140">
        <v>0.5</v>
      </c>
      <c r="S17"/>
      <c r="T17"/>
      <c r="U17"/>
      <c r="V17"/>
      <c r="W17"/>
      <c r="X17"/>
      <c r="Y17"/>
      <c r="Z17"/>
    </row>
    <row r="18" spans="2:26" ht="15" x14ac:dyDescent="0.2">
      <c r="B18" s="17">
        <v>11</v>
      </c>
      <c r="C18" s="25">
        <v>0</v>
      </c>
      <c r="D18" s="25">
        <v>0.45</v>
      </c>
      <c r="E18" s="139">
        <v>1</v>
      </c>
      <c r="F18" s="25">
        <v>1</v>
      </c>
      <c r="G18" s="139">
        <v>0.2</v>
      </c>
      <c r="H18" s="140">
        <v>0.6399999999999999</v>
      </c>
      <c r="I18" s="141">
        <v>0.28999999999999998</v>
      </c>
      <c r="J18" s="142">
        <v>0.6</v>
      </c>
      <c r="K18" s="139">
        <v>0</v>
      </c>
      <c r="L18" s="140">
        <v>0.5</v>
      </c>
      <c r="S18"/>
      <c r="T18"/>
      <c r="U18"/>
      <c r="V18"/>
      <c r="W18"/>
      <c r="X18"/>
      <c r="Y18"/>
      <c r="Z18"/>
    </row>
    <row r="19" spans="2:26" ht="15" x14ac:dyDescent="0.2">
      <c r="B19" s="17">
        <v>12</v>
      </c>
      <c r="C19" s="25">
        <v>0</v>
      </c>
      <c r="D19" s="25">
        <v>0.45</v>
      </c>
      <c r="E19" s="139">
        <v>1</v>
      </c>
      <c r="F19" s="25">
        <v>1</v>
      </c>
      <c r="G19" s="139">
        <v>0.2</v>
      </c>
      <c r="H19" s="140">
        <v>0.65999999999999992</v>
      </c>
      <c r="I19" s="141">
        <v>0.27</v>
      </c>
      <c r="J19" s="142">
        <v>0.6</v>
      </c>
      <c r="K19" s="139">
        <v>0</v>
      </c>
      <c r="L19" s="140">
        <v>0.5</v>
      </c>
      <c r="S19"/>
      <c r="T19"/>
      <c r="U19"/>
      <c r="V19"/>
      <c r="W19"/>
      <c r="X19"/>
      <c r="Y19"/>
      <c r="Z19"/>
    </row>
    <row r="20" spans="2:26" ht="15" x14ac:dyDescent="0.2">
      <c r="B20" s="17">
        <v>13</v>
      </c>
      <c r="C20" s="25">
        <v>0</v>
      </c>
      <c r="D20" s="25">
        <v>0.45</v>
      </c>
      <c r="E20" s="139">
        <v>1</v>
      </c>
      <c r="F20" s="25">
        <v>1</v>
      </c>
      <c r="G20" s="139">
        <v>0.2</v>
      </c>
      <c r="H20" s="140">
        <v>0.67999999999999994</v>
      </c>
      <c r="I20" s="141">
        <v>0.24</v>
      </c>
      <c r="J20" s="142">
        <v>0.6</v>
      </c>
      <c r="K20" s="139">
        <v>0</v>
      </c>
      <c r="L20" s="140">
        <v>0.5</v>
      </c>
      <c r="S20"/>
      <c r="T20"/>
      <c r="U20"/>
      <c r="V20"/>
      <c r="W20"/>
      <c r="X20"/>
      <c r="Y20"/>
      <c r="Z20"/>
    </row>
    <row r="21" spans="2:26" ht="15" x14ac:dyDescent="0.2">
      <c r="B21" s="17">
        <v>14</v>
      </c>
      <c r="C21" s="25">
        <v>0</v>
      </c>
      <c r="D21" s="25">
        <v>0.45</v>
      </c>
      <c r="E21" s="139">
        <v>1</v>
      </c>
      <c r="F21" s="25">
        <v>1</v>
      </c>
      <c r="G21" s="139">
        <v>0.2</v>
      </c>
      <c r="H21" s="140">
        <v>0.67999999999999994</v>
      </c>
      <c r="I21" s="141">
        <v>0.22</v>
      </c>
      <c r="J21" s="142">
        <v>0.6</v>
      </c>
      <c r="K21" s="139">
        <v>0</v>
      </c>
      <c r="L21" s="140">
        <v>0.5</v>
      </c>
      <c r="S21"/>
      <c r="T21"/>
      <c r="U21"/>
      <c r="V21"/>
      <c r="W21"/>
      <c r="X21"/>
      <c r="Y21"/>
      <c r="Z21"/>
    </row>
    <row r="22" spans="2:26" ht="15" x14ac:dyDescent="0.2">
      <c r="B22" s="17">
        <v>15</v>
      </c>
      <c r="C22" s="25">
        <v>0</v>
      </c>
      <c r="D22" s="25">
        <v>0.45</v>
      </c>
      <c r="E22" s="139">
        <v>1</v>
      </c>
      <c r="F22" s="25">
        <v>1</v>
      </c>
      <c r="G22" s="139">
        <v>0.2</v>
      </c>
      <c r="H22" s="140">
        <v>0.67999999999999994</v>
      </c>
      <c r="I22" s="141">
        <v>0.2</v>
      </c>
      <c r="J22" s="142">
        <v>0.6</v>
      </c>
      <c r="K22" s="139">
        <v>0</v>
      </c>
      <c r="L22" s="140">
        <v>0.5</v>
      </c>
      <c r="S22"/>
      <c r="T22"/>
      <c r="U22"/>
      <c r="V22"/>
      <c r="W22"/>
      <c r="X22"/>
      <c r="Y22"/>
      <c r="Z22"/>
    </row>
    <row r="23" spans="2:26" ht="15" x14ac:dyDescent="0.2">
      <c r="B23" s="17">
        <v>16</v>
      </c>
      <c r="C23" s="25">
        <v>0</v>
      </c>
      <c r="D23" s="25">
        <v>0.45</v>
      </c>
      <c r="E23" s="139">
        <v>1</v>
      </c>
      <c r="F23" s="25">
        <v>1</v>
      </c>
      <c r="G23" s="139">
        <v>0.2</v>
      </c>
      <c r="H23" s="140">
        <v>0.67999999999999994</v>
      </c>
      <c r="I23" s="141">
        <v>0.2</v>
      </c>
      <c r="J23" s="142">
        <v>0.6</v>
      </c>
      <c r="K23" s="139">
        <v>0</v>
      </c>
      <c r="L23" s="140">
        <v>0.5</v>
      </c>
      <c r="S23"/>
      <c r="T23"/>
      <c r="U23"/>
      <c r="V23"/>
      <c r="W23"/>
      <c r="X23"/>
      <c r="Y23"/>
      <c r="Z23"/>
    </row>
    <row r="24" spans="2:26" ht="15" x14ac:dyDescent="0.2">
      <c r="B24" s="17">
        <v>17</v>
      </c>
      <c r="C24" s="25">
        <v>0</v>
      </c>
      <c r="D24" s="25">
        <v>0.45</v>
      </c>
      <c r="E24" s="139">
        <v>1</v>
      </c>
      <c r="F24" s="25">
        <v>1</v>
      </c>
      <c r="G24" s="139">
        <v>0.2</v>
      </c>
      <c r="H24" s="140">
        <v>0.67999999999999994</v>
      </c>
      <c r="I24" s="141">
        <v>0.2</v>
      </c>
      <c r="J24" s="142">
        <v>0.6</v>
      </c>
      <c r="K24" s="139">
        <v>0</v>
      </c>
      <c r="L24" s="140">
        <v>0.5</v>
      </c>
      <c r="S24"/>
      <c r="T24"/>
      <c r="U24"/>
      <c r="V24"/>
      <c r="W24"/>
      <c r="X24"/>
      <c r="Y24"/>
      <c r="Z24"/>
    </row>
    <row r="25" spans="2:26" ht="15" x14ac:dyDescent="0.2">
      <c r="B25" s="17">
        <v>18</v>
      </c>
      <c r="C25" s="25">
        <v>0</v>
      </c>
      <c r="D25" s="25">
        <v>0.45</v>
      </c>
      <c r="E25" s="139">
        <v>1</v>
      </c>
      <c r="F25" s="25">
        <v>1</v>
      </c>
      <c r="G25" s="139">
        <v>0.2</v>
      </c>
      <c r="H25" s="140">
        <v>0.67999999999999994</v>
      </c>
      <c r="I25" s="141">
        <v>0.2</v>
      </c>
      <c r="J25" s="142">
        <v>0.6</v>
      </c>
      <c r="K25" s="139">
        <v>0</v>
      </c>
      <c r="L25" s="140">
        <v>0.5</v>
      </c>
      <c r="S25"/>
      <c r="T25"/>
      <c r="U25"/>
      <c r="V25"/>
      <c r="W25"/>
      <c r="X25"/>
      <c r="Y25"/>
      <c r="Z25"/>
    </row>
    <row r="26" spans="2:26" ht="15" x14ac:dyDescent="0.2">
      <c r="B26" s="17">
        <v>19</v>
      </c>
      <c r="C26" s="25">
        <v>0</v>
      </c>
      <c r="D26" s="25">
        <v>0.45</v>
      </c>
      <c r="E26" s="139">
        <v>1</v>
      </c>
      <c r="F26" s="25">
        <v>1</v>
      </c>
      <c r="G26" s="139">
        <v>0.2</v>
      </c>
      <c r="H26" s="140">
        <v>0.67999999999999994</v>
      </c>
      <c r="I26" s="141">
        <v>0.2</v>
      </c>
      <c r="J26" s="142">
        <v>0.6</v>
      </c>
      <c r="K26" s="139">
        <v>0</v>
      </c>
      <c r="L26" s="140">
        <v>0.5</v>
      </c>
      <c r="S26"/>
      <c r="T26"/>
      <c r="U26"/>
      <c r="V26"/>
      <c r="W26"/>
      <c r="X26"/>
      <c r="Y26"/>
      <c r="Z26"/>
    </row>
    <row r="27" spans="2:26" ht="15" x14ac:dyDescent="0.2">
      <c r="B27" s="17">
        <v>20</v>
      </c>
      <c r="C27" s="25">
        <v>0</v>
      </c>
      <c r="D27" s="25">
        <v>0.45</v>
      </c>
      <c r="E27" s="139">
        <v>1</v>
      </c>
      <c r="F27" s="25">
        <v>1</v>
      </c>
      <c r="G27" s="139">
        <v>0.2</v>
      </c>
      <c r="H27" s="140">
        <v>0.67999999999999994</v>
      </c>
      <c r="I27" s="141">
        <v>0.19</v>
      </c>
      <c r="J27" s="142">
        <v>0.6</v>
      </c>
      <c r="K27" s="139">
        <v>0.1</v>
      </c>
      <c r="L27" s="140">
        <v>0.5</v>
      </c>
      <c r="S27"/>
      <c r="T27"/>
      <c r="U27"/>
      <c r="V27"/>
      <c r="W27"/>
      <c r="X27"/>
      <c r="Y27"/>
      <c r="Z27"/>
    </row>
    <row r="28" spans="2:26" ht="15" x14ac:dyDescent="0.2">
      <c r="B28" s="17">
        <v>21</v>
      </c>
      <c r="C28" s="25">
        <v>0</v>
      </c>
      <c r="D28" s="25">
        <v>0.45</v>
      </c>
      <c r="E28" s="139">
        <v>1</v>
      </c>
      <c r="F28" s="25">
        <v>1</v>
      </c>
      <c r="G28" s="139">
        <v>0.2</v>
      </c>
      <c r="H28" s="140">
        <v>0.67999999999999994</v>
      </c>
      <c r="I28" s="141">
        <v>0.15</v>
      </c>
      <c r="J28" s="142">
        <v>0.6</v>
      </c>
      <c r="K28" s="139">
        <v>0.1</v>
      </c>
      <c r="L28" s="140">
        <v>0.5</v>
      </c>
      <c r="S28"/>
      <c r="T28"/>
      <c r="U28"/>
      <c r="V28"/>
      <c r="W28"/>
      <c r="X28"/>
      <c r="Y28"/>
      <c r="Z28"/>
    </row>
    <row r="29" spans="2:26" ht="15" x14ac:dyDescent="0.2">
      <c r="B29" s="17">
        <v>22</v>
      </c>
      <c r="C29" s="25">
        <v>0</v>
      </c>
      <c r="D29" s="25">
        <v>0.45</v>
      </c>
      <c r="E29" s="139">
        <v>1</v>
      </c>
      <c r="F29" s="25">
        <v>1</v>
      </c>
      <c r="G29" s="139">
        <v>0.2</v>
      </c>
      <c r="H29" s="140">
        <v>0.67999999999999994</v>
      </c>
      <c r="I29" s="141">
        <v>0.14000000000000001</v>
      </c>
      <c r="J29" s="142">
        <v>0.6</v>
      </c>
      <c r="K29" s="139">
        <v>0.1</v>
      </c>
      <c r="L29" s="140">
        <v>0.5</v>
      </c>
      <c r="S29"/>
      <c r="T29"/>
      <c r="U29"/>
      <c r="V29"/>
      <c r="W29"/>
      <c r="X29"/>
      <c r="Y29"/>
      <c r="Z29"/>
    </row>
    <row r="30" spans="2:26" ht="15" x14ac:dyDescent="0.2">
      <c r="B30" s="17">
        <v>23</v>
      </c>
      <c r="C30" s="25">
        <v>0</v>
      </c>
      <c r="D30" s="25">
        <v>0.45</v>
      </c>
      <c r="E30" s="139">
        <v>1</v>
      </c>
      <c r="F30" s="25">
        <v>1</v>
      </c>
      <c r="G30" s="139">
        <v>0.2</v>
      </c>
      <c r="H30" s="140">
        <v>0.67999999999999994</v>
      </c>
      <c r="I30" s="141">
        <v>0.14000000000000001</v>
      </c>
      <c r="J30" s="142">
        <v>0.6</v>
      </c>
      <c r="K30" s="139">
        <v>0.1</v>
      </c>
      <c r="L30" s="140">
        <v>0.5</v>
      </c>
      <c r="S30"/>
      <c r="T30"/>
      <c r="U30"/>
      <c r="V30"/>
      <c r="W30"/>
      <c r="X30"/>
      <c r="Y30"/>
      <c r="Z30"/>
    </row>
    <row r="31" spans="2:26" ht="15" x14ac:dyDescent="0.2">
      <c r="B31" s="17">
        <v>24</v>
      </c>
      <c r="C31" s="25">
        <v>0</v>
      </c>
      <c r="D31" s="25">
        <v>0.45</v>
      </c>
      <c r="E31" s="139">
        <v>1</v>
      </c>
      <c r="F31" s="25">
        <v>1</v>
      </c>
      <c r="G31" s="139">
        <v>0.2</v>
      </c>
      <c r="H31" s="140">
        <v>0.67999999999999994</v>
      </c>
      <c r="I31" s="141">
        <v>0.14000000000000001</v>
      </c>
      <c r="J31" s="142">
        <v>0.6</v>
      </c>
      <c r="K31" s="139">
        <v>0.1</v>
      </c>
      <c r="L31" s="140">
        <v>0.5</v>
      </c>
      <c r="S31"/>
      <c r="T31"/>
      <c r="U31"/>
      <c r="V31"/>
      <c r="W31"/>
      <c r="X31"/>
      <c r="Y31"/>
      <c r="Z31"/>
    </row>
    <row r="32" spans="2:26" ht="15" x14ac:dyDescent="0.2">
      <c r="B32" s="17">
        <v>25</v>
      </c>
      <c r="C32" s="25">
        <v>0</v>
      </c>
      <c r="D32" s="25">
        <v>0.45</v>
      </c>
      <c r="E32" s="139">
        <v>1</v>
      </c>
      <c r="F32" s="25">
        <v>1</v>
      </c>
      <c r="G32" s="139">
        <v>0.2</v>
      </c>
      <c r="H32" s="140">
        <v>0.67999999999999994</v>
      </c>
      <c r="I32" s="141">
        <v>0.14000000000000001</v>
      </c>
      <c r="J32" s="142">
        <v>0.6</v>
      </c>
      <c r="K32" s="139">
        <v>0.1</v>
      </c>
      <c r="L32" s="140">
        <v>0.5</v>
      </c>
      <c r="S32"/>
      <c r="T32"/>
      <c r="U32"/>
      <c r="V32"/>
      <c r="W32"/>
      <c r="X32"/>
      <c r="Y32"/>
      <c r="Z32"/>
    </row>
    <row r="33" spans="2:26" ht="15" x14ac:dyDescent="0.2">
      <c r="B33" s="17">
        <v>26</v>
      </c>
      <c r="C33" s="25">
        <v>0</v>
      </c>
      <c r="D33" s="25">
        <v>0.45</v>
      </c>
      <c r="E33" s="139">
        <v>1</v>
      </c>
      <c r="F33" s="25">
        <v>1</v>
      </c>
      <c r="G33" s="139">
        <v>0.2</v>
      </c>
      <c r="H33" s="140">
        <v>0.67999999999999994</v>
      </c>
      <c r="I33" s="141">
        <v>0.14000000000000001</v>
      </c>
      <c r="J33" s="142">
        <v>0.6</v>
      </c>
      <c r="K33" s="139">
        <v>0.1</v>
      </c>
      <c r="L33" s="140">
        <v>0.5</v>
      </c>
      <c r="S33"/>
      <c r="T33"/>
      <c r="U33"/>
      <c r="V33"/>
      <c r="W33"/>
      <c r="X33"/>
      <c r="Y33"/>
      <c r="Z33"/>
    </row>
    <row r="34" spans="2:26" ht="15" x14ac:dyDescent="0.2">
      <c r="B34" s="17">
        <v>27</v>
      </c>
      <c r="C34" s="25">
        <v>0</v>
      </c>
      <c r="D34" s="25">
        <v>0.45</v>
      </c>
      <c r="E34" s="139">
        <v>1</v>
      </c>
      <c r="F34" s="25">
        <v>1</v>
      </c>
      <c r="G34" s="139">
        <v>0.2</v>
      </c>
      <c r="H34" s="140">
        <v>0.67999999999999994</v>
      </c>
      <c r="I34" s="141">
        <v>0.14000000000000001</v>
      </c>
      <c r="J34" s="142">
        <v>0.6</v>
      </c>
      <c r="K34" s="139">
        <v>0.1</v>
      </c>
      <c r="L34" s="140">
        <v>0.5</v>
      </c>
      <c r="S34"/>
      <c r="T34"/>
      <c r="U34"/>
      <c r="V34"/>
      <c r="W34"/>
      <c r="X34"/>
      <c r="Y34"/>
      <c r="Z34"/>
    </row>
    <row r="35" spans="2:26" ht="15" x14ac:dyDescent="0.2">
      <c r="B35" s="17">
        <v>28</v>
      </c>
      <c r="C35" s="25">
        <v>0</v>
      </c>
      <c r="D35" s="25">
        <v>0.45</v>
      </c>
      <c r="E35" s="139">
        <v>1</v>
      </c>
      <c r="F35" s="25">
        <v>1</v>
      </c>
      <c r="G35" s="139">
        <v>0.2</v>
      </c>
      <c r="H35" s="140">
        <v>0.67999999999999994</v>
      </c>
      <c r="I35" s="141">
        <v>0.14000000000000001</v>
      </c>
      <c r="J35" s="142">
        <v>0.6</v>
      </c>
      <c r="K35" s="139">
        <v>0.1</v>
      </c>
      <c r="L35" s="140">
        <v>0.5</v>
      </c>
      <c r="S35"/>
      <c r="T35"/>
      <c r="U35"/>
      <c r="V35"/>
      <c r="W35"/>
      <c r="X35"/>
      <c r="Y35"/>
      <c r="Z35"/>
    </row>
    <row r="36" spans="2:26" ht="15" x14ac:dyDescent="0.2">
      <c r="B36" s="17">
        <v>29</v>
      </c>
      <c r="C36" s="25">
        <v>0</v>
      </c>
      <c r="D36" s="25">
        <v>0.45</v>
      </c>
      <c r="E36" s="139">
        <v>1</v>
      </c>
      <c r="F36" s="25">
        <v>1</v>
      </c>
      <c r="G36" s="139">
        <v>0.2</v>
      </c>
      <c r="H36" s="140">
        <v>0.67999999999999994</v>
      </c>
      <c r="I36" s="141">
        <v>0.14000000000000001</v>
      </c>
      <c r="J36" s="142">
        <v>0.57999999999999996</v>
      </c>
      <c r="K36" s="139">
        <v>0.1</v>
      </c>
      <c r="L36" s="140">
        <v>0.5</v>
      </c>
      <c r="S36"/>
      <c r="T36"/>
      <c r="U36"/>
      <c r="V36"/>
      <c r="W36"/>
      <c r="X36"/>
      <c r="Y36"/>
      <c r="Z36"/>
    </row>
    <row r="37" spans="2:26" ht="15" x14ac:dyDescent="0.2">
      <c r="B37" s="17">
        <v>30</v>
      </c>
      <c r="C37" s="25">
        <v>0</v>
      </c>
      <c r="D37" s="25">
        <v>0.45</v>
      </c>
      <c r="E37" s="139">
        <v>1</v>
      </c>
      <c r="F37" s="25">
        <v>1</v>
      </c>
      <c r="G37" s="139">
        <v>0.2</v>
      </c>
      <c r="H37" s="140">
        <v>0.67999999999999994</v>
      </c>
      <c r="I37" s="141">
        <v>0.14000000000000001</v>
      </c>
      <c r="J37" s="142">
        <v>0.56000000000000005</v>
      </c>
      <c r="K37" s="139">
        <v>0.12</v>
      </c>
      <c r="L37" s="140">
        <v>0.5</v>
      </c>
      <c r="S37"/>
      <c r="T37"/>
      <c r="U37"/>
      <c r="V37"/>
      <c r="W37"/>
      <c r="X37"/>
      <c r="Y37"/>
      <c r="Z37"/>
    </row>
    <row r="38" spans="2:26" ht="15" x14ac:dyDescent="0.2">
      <c r="B38" s="17">
        <v>31</v>
      </c>
      <c r="C38" s="25">
        <v>0</v>
      </c>
      <c r="D38" s="25">
        <v>0.45</v>
      </c>
      <c r="E38" s="139">
        <v>1</v>
      </c>
      <c r="F38" s="25">
        <v>1</v>
      </c>
      <c r="G38" s="139">
        <v>0.2</v>
      </c>
      <c r="H38" s="140">
        <v>0.65</v>
      </c>
      <c r="I38" s="141">
        <v>0.14000000000000001</v>
      </c>
      <c r="J38" s="142">
        <v>0.54</v>
      </c>
      <c r="K38" s="139">
        <v>0.12</v>
      </c>
      <c r="L38" s="140">
        <v>0.5</v>
      </c>
      <c r="S38"/>
      <c r="T38"/>
      <c r="U38"/>
      <c r="V38"/>
      <c r="W38"/>
      <c r="X38"/>
      <c r="Y38"/>
      <c r="Z38"/>
    </row>
    <row r="39" spans="2:26" ht="15" x14ac:dyDescent="0.2">
      <c r="B39" s="17">
        <v>32</v>
      </c>
      <c r="C39" s="25">
        <v>0</v>
      </c>
      <c r="D39" s="25">
        <v>0.45</v>
      </c>
      <c r="E39" s="139">
        <v>1</v>
      </c>
      <c r="F39" s="25">
        <v>1</v>
      </c>
      <c r="G39" s="139">
        <v>0.2</v>
      </c>
      <c r="H39" s="140">
        <v>0.65</v>
      </c>
      <c r="I39" s="141">
        <v>0.14000000000000001</v>
      </c>
      <c r="J39" s="142">
        <v>0.52</v>
      </c>
      <c r="K39" s="139">
        <v>0.12</v>
      </c>
      <c r="L39" s="140">
        <v>0.5</v>
      </c>
      <c r="S39"/>
      <c r="T39"/>
      <c r="U39"/>
      <c r="V39"/>
      <c r="W39"/>
      <c r="X39"/>
      <c r="Y39"/>
      <c r="Z39"/>
    </row>
    <row r="40" spans="2:26" ht="15" x14ac:dyDescent="0.2">
      <c r="B40" s="17">
        <v>33</v>
      </c>
      <c r="C40" s="25">
        <v>0</v>
      </c>
      <c r="D40" s="25">
        <v>0.45</v>
      </c>
      <c r="E40" s="139">
        <v>1</v>
      </c>
      <c r="F40" s="25">
        <v>1</v>
      </c>
      <c r="G40" s="139">
        <v>0.2</v>
      </c>
      <c r="H40" s="140">
        <v>0.65</v>
      </c>
      <c r="I40" s="141">
        <v>0.14000000000000001</v>
      </c>
      <c r="J40" s="142">
        <v>0.5</v>
      </c>
      <c r="K40" s="139">
        <v>0.12</v>
      </c>
      <c r="L40" s="140">
        <v>0.5</v>
      </c>
      <c r="S40"/>
      <c r="T40"/>
      <c r="U40"/>
      <c r="V40"/>
      <c r="W40"/>
      <c r="X40"/>
      <c r="Y40"/>
      <c r="Z40"/>
    </row>
    <row r="41" spans="2:26" ht="15" x14ac:dyDescent="0.2">
      <c r="B41" s="17">
        <v>34</v>
      </c>
      <c r="C41" s="25">
        <v>0</v>
      </c>
      <c r="D41" s="25">
        <v>0.45</v>
      </c>
      <c r="E41" s="139">
        <v>1</v>
      </c>
      <c r="F41" s="25">
        <v>1</v>
      </c>
      <c r="G41" s="139">
        <v>0.2</v>
      </c>
      <c r="H41" s="140">
        <v>0.65</v>
      </c>
      <c r="I41" s="141">
        <v>0.14000000000000001</v>
      </c>
      <c r="J41" s="142">
        <v>0.48</v>
      </c>
      <c r="K41" s="139">
        <v>0.12</v>
      </c>
      <c r="L41" s="140">
        <v>0.5</v>
      </c>
      <c r="S41"/>
      <c r="T41"/>
      <c r="U41"/>
      <c r="V41"/>
      <c r="W41"/>
      <c r="X41"/>
      <c r="Y41"/>
      <c r="Z41"/>
    </row>
    <row r="42" spans="2:26" ht="15" x14ac:dyDescent="0.2">
      <c r="B42" s="17">
        <v>35</v>
      </c>
      <c r="C42" s="25">
        <v>0</v>
      </c>
      <c r="D42" s="25">
        <v>0.45</v>
      </c>
      <c r="E42" s="139">
        <v>1</v>
      </c>
      <c r="F42" s="25">
        <v>1</v>
      </c>
      <c r="G42" s="139">
        <v>0.2</v>
      </c>
      <c r="H42" s="140">
        <v>0.65</v>
      </c>
      <c r="I42" s="141">
        <v>0.14000000000000001</v>
      </c>
      <c r="J42" s="142">
        <v>0.47</v>
      </c>
      <c r="K42" s="139">
        <v>0.12</v>
      </c>
      <c r="L42" s="140">
        <v>0.5</v>
      </c>
      <c r="S42"/>
      <c r="T42"/>
      <c r="U42"/>
      <c r="V42"/>
      <c r="W42"/>
      <c r="X42"/>
      <c r="Y42"/>
      <c r="Z42"/>
    </row>
    <row r="43" spans="2:26" ht="15" x14ac:dyDescent="0.2">
      <c r="B43" s="17">
        <v>36</v>
      </c>
      <c r="C43" s="25">
        <v>0</v>
      </c>
      <c r="D43" s="25">
        <v>0.45</v>
      </c>
      <c r="E43" s="139">
        <v>1</v>
      </c>
      <c r="F43" s="25">
        <v>1</v>
      </c>
      <c r="G43" s="139">
        <v>0.2</v>
      </c>
      <c r="H43" s="140">
        <v>0.65</v>
      </c>
      <c r="I43" s="141">
        <v>0.14000000000000001</v>
      </c>
      <c r="J43" s="142">
        <v>0.46</v>
      </c>
      <c r="K43" s="139">
        <v>0.12</v>
      </c>
      <c r="L43" s="140">
        <v>0.5</v>
      </c>
      <c r="S43"/>
      <c r="T43"/>
      <c r="U43"/>
      <c r="V43"/>
      <c r="W43"/>
      <c r="X43"/>
      <c r="Y43"/>
      <c r="Z43"/>
    </row>
    <row r="44" spans="2:26" ht="15" x14ac:dyDescent="0.2">
      <c r="B44" s="17">
        <v>37</v>
      </c>
      <c r="C44" s="25">
        <v>0</v>
      </c>
      <c r="D44" s="25">
        <v>0.45</v>
      </c>
      <c r="E44" s="139">
        <v>1</v>
      </c>
      <c r="F44" s="25">
        <v>1</v>
      </c>
      <c r="G44" s="139">
        <v>0.2</v>
      </c>
      <c r="H44" s="140">
        <v>0.65</v>
      </c>
      <c r="I44" s="141">
        <v>0.14000000000000001</v>
      </c>
      <c r="J44" s="142">
        <v>0.45</v>
      </c>
      <c r="K44" s="139">
        <v>0.12</v>
      </c>
      <c r="L44" s="140">
        <v>0.5</v>
      </c>
      <c r="S44"/>
      <c r="T44"/>
      <c r="U44"/>
      <c r="V44"/>
      <c r="W44"/>
      <c r="X44"/>
      <c r="Y44"/>
      <c r="Z44"/>
    </row>
    <row r="45" spans="2:26" ht="15" x14ac:dyDescent="0.2">
      <c r="B45" s="17">
        <v>38</v>
      </c>
      <c r="C45" s="25">
        <v>0</v>
      </c>
      <c r="D45" s="25">
        <v>0.45</v>
      </c>
      <c r="E45" s="139">
        <v>1</v>
      </c>
      <c r="F45" s="25">
        <v>1</v>
      </c>
      <c r="G45" s="139">
        <v>0.2</v>
      </c>
      <c r="H45" s="140">
        <v>0.65</v>
      </c>
      <c r="I45" s="141">
        <v>0.14000000000000001</v>
      </c>
      <c r="J45" s="142">
        <v>0.44</v>
      </c>
      <c r="K45" s="139">
        <v>0.12</v>
      </c>
      <c r="L45" s="140">
        <v>0.5</v>
      </c>
      <c r="S45"/>
      <c r="T45"/>
      <c r="U45"/>
      <c r="V45"/>
      <c r="W45"/>
      <c r="X45"/>
      <c r="Y45"/>
      <c r="Z45"/>
    </row>
    <row r="46" spans="2:26" ht="15" x14ac:dyDescent="0.2">
      <c r="B46" s="17">
        <v>39</v>
      </c>
      <c r="C46" s="25">
        <v>0</v>
      </c>
      <c r="D46" s="25">
        <v>0.45</v>
      </c>
      <c r="E46" s="139">
        <v>1</v>
      </c>
      <c r="F46" s="25">
        <v>1</v>
      </c>
      <c r="G46" s="139">
        <v>0.2</v>
      </c>
      <c r="H46" s="140">
        <v>0.65</v>
      </c>
      <c r="I46" s="141">
        <v>0.14000000000000001</v>
      </c>
      <c r="J46" s="142">
        <v>0.42</v>
      </c>
      <c r="K46" s="139">
        <v>0.12</v>
      </c>
      <c r="L46" s="140">
        <v>0.5</v>
      </c>
      <c r="S46"/>
      <c r="T46"/>
      <c r="U46"/>
      <c r="V46"/>
      <c r="W46"/>
      <c r="X46"/>
      <c r="Y46"/>
      <c r="Z46"/>
    </row>
    <row r="47" spans="2:26" ht="15" x14ac:dyDescent="0.2">
      <c r="B47" s="17">
        <v>40</v>
      </c>
      <c r="C47" s="25">
        <v>0</v>
      </c>
      <c r="D47" s="25">
        <v>0.45</v>
      </c>
      <c r="E47" s="139">
        <v>1</v>
      </c>
      <c r="F47" s="25">
        <v>1</v>
      </c>
      <c r="G47" s="139">
        <v>0.2</v>
      </c>
      <c r="H47" s="140">
        <v>0.65</v>
      </c>
      <c r="I47" s="141">
        <v>0.14000000000000001</v>
      </c>
      <c r="J47" s="142">
        <v>0.41</v>
      </c>
      <c r="K47" s="139">
        <v>0.14000000000000001</v>
      </c>
      <c r="L47" s="140">
        <v>0.5</v>
      </c>
      <c r="S47"/>
      <c r="T47"/>
      <c r="U47"/>
      <c r="V47"/>
      <c r="W47"/>
      <c r="X47"/>
      <c r="Y47"/>
      <c r="Z47"/>
    </row>
    <row r="48" spans="2:26" ht="15" x14ac:dyDescent="0.2">
      <c r="B48" s="17">
        <v>41</v>
      </c>
      <c r="C48" s="25">
        <v>0</v>
      </c>
      <c r="D48" s="25">
        <v>0.45</v>
      </c>
      <c r="E48" s="139">
        <v>1</v>
      </c>
      <c r="F48" s="25">
        <v>1</v>
      </c>
      <c r="G48" s="139">
        <v>0.2</v>
      </c>
      <c r="H48" s="140">
        <v>0.64</v>
      </c>
      <c r="I48" s="141">
        <v>0.14000000000000001</v>
      </c>
      <c r="J48" s="142">
        <v>0.4</v>
      </c>
      <c r="K48" s="139">
        <v>0.14000000000000001</v>
      </c>
      <c r="L48" s="140">
        <v>0.5</v>
      </c>
      <c r="S48"/>
      <c r="T48"/>
      <c r="U48"/>
      <c r="V48"/>
      <c r="W48"/>
      <c r="X48"/>
      <c r="Y48"/>
      <c r="Z48"/>
    </row>
    <row r="49" spans="2:26" ht="15" x14ac:dyDescent="0.2">
      <c r="B49" s="17">
        <v>42</v>
      </c>
      <c r="C49" s="25">
        <v>0</v>
      </c>
      <c r="D49" s="25">
        <v>0.45</v>
      </c>
      <c r="E49" s="139">
        <v>1</v>
      </c>
      <c r="F49" s="25">
        <v>1</v>
      </c>
      <c r="G49" s="139">
        <v>0.2</v>
      </c>
      <c r="H49" s="140">
        <v>0.64</v>
      </c>
      <c r="I49" s="141">
        <v>0.14000000000000001</v>
      </c>
      <c r="J49" s="142">
        <v>0.39</v>
      </c>
      <c r="K49" s="139">
        <v>0.14000000000000001</v>
      </c>
      <c r="L49" s="140">
        <v>0.5</v>
      </c>
      <c r="S49"/>
      <c r="T49"/>
      <c r="U49"/>
      <c r="V49"/>
      <c r="W49"/>
      <c r="X49"/>
      <c r="Y49"/>
      <c r="Z49"/>
    </row>
    <row r="50" spans="2:26" ht="15" x14ac:dyDescent="0.2">
      <c r="B50" s="17">
        <v>43</v>
      </c>
      <c r="C50" s="25">
        <v>0</v>
      </c>
      <c r="D50" s="25">
        <v>0.45</v>
      </c>
      <c r="E50" s="139">
        <v>1</v>
      </c>
      <c r="F50" s="25">
        <v>1</v>
      </c>
      <c r="G50" s="139">
        <v>0.2</v>
      </c>
      <c r="H50" s="142">
        <v>0.63</v>
      </c>
      <c r="I50" s="141">
        <v>0.14000000000000001</v>
      </c>
      <c r="J50" s="142">
        <v>0.37</v>
      </c>
      <c r="K50" s="139">
        <v>0.14000000000000001</v>
      </c>
      <c r="L50" s="140">
        <v>0.5</v>
      </c>
      <c r="S50"/>
      <c r="T50"/>
      <c r="U50"/>
      <c r="V50"/>
      <c r="W50"/>
      <c r="X50"/>
      <c r="Y50"/>
      <c r="Z50"/>
    </row>
    <row r="51" spans="2:26" ht="15" x14ac:dyDescent="0.2">
      <c r="B51" s="17">
        <v>44</v>
      </c>
      <c r="C51" s="25">
        <v>0</v>
      </c>
      <c r="D51" s="25">
        <v>0.45</v>
      </c>
      <c r="E51" s="139">
        <v>1</v>
      </c>
      <c r="F51" s="25">
        <v>1</v>
      </c>
      <c r="G51" s="139">
        <v>0.2</v>
      </c>
      <c r="H51" s="142">
        <v>0.63</v>
      </c>
      <c r="I51" s="141">
        <v>0.14000000000000001</v>
      </c>
      <c r="J51" s="142">
        <v>0.36</v>
      </c>
      <c r="K51" s="139">
        <v>0.14000000000000001</v>
      </c>
      <c r="L51" s="140">
        <v>0.5</v>
      </c>
      <c r="S51"/>
      <c r="T51"/>
      <c r="U51"/>
      <c r="V51"/>
      <c r="W51"/>
      <c r="X51"/>
      <c r="Y51"/>
      <c r="Z51"/>
    </row>
    <row r="52" spans="2:26" ht="15" x14ac:dyDescent="0.2">
      <c r="B52" s="17">
        <v>45</v>
      </c>
      <c r="C52" s="25">
        <v>0</v>
      </c>
      <c r="D52" s="25">
        <v>0.45</v>
      </c>
      <c r="E52" s="139">
        <v>1</v>
      </c>
      <c r="F52" s="25">
        <v>1</v>
      </c>
      <c r="G52" s="139">
        <v>0.2</v>
      </c>
      <c r="H52" s="142">
        <v>0.62</v>
      </c>
      <c r="I52" s="141">
        <v>0.14000000000000001</v>
      </c>
      <c r="J52" s="142">
        <v>0.35</v>
      </c>
      <c r="K52" s="139">
        <v>0.14000000000000001</v>
      </c>
      <c r="L52" s="140">
        <v>0.5</v>
      </c>
      <c r="N52" s="54"/>
      <c r="S52"/>
      <c r="T52"/>
      <c r="U52"/>
      <c r="V52"/>
      <c r="W52"/>
      <c r="X52"/>
      <c r="Y52"/>
      <c r="Z52"/>
    </row>
    <row r="53" spans="2:26" ht="15" x14ac:dyDescent="0.2">
      <c r="B53" s="17">
        <v>46</v>
      </c>
      <c r="C53" s="25">
        <v>0</v>
      </c>
      <c r="D53" s="25">
        <v>0.45</v>
      </c>
      <c r="E53" s="139">
        <v>1</v>
      </c>
      <c r="F53" s="25">
        <v>1</v>
      </c>
      <c r="G53" s="139">
        <v>0.2</v>
      </c>
      <c r="H53" s="142">
        <v>0.6</v>
      </c>
      <c r="I53" s="141">
        <v>0.14000000000000001</v>
      </c>
      <c r="J53" s="142">
        <v>0.34</v>
      </c>
      <c r="K53" s="139">
        <v>0.14000000000000001</v>
      </c>
      <c r="L53" s="140">
        <v>0.5</v>
      </c>
      <c r="N53" s="159"/>
      <c r="O53" s="160"/>
      <c r="P53" s="158"/>
      <c r="S53"/>
      <c r="T53"/>
      <c r="U53"/>
      <c r="V53"/>
      <c r="W53"/>
      <c r="X53"/>
      <c r="Y53"/>
      <c r="Z53"/>
    </row>
    <row r="54" spans="2:26" ht="15" x14ac:dyDescent="0.2">
      <c r="B54" s="17">
        <v>47</v>
      </c>
      <c r="C54" s="25">
        <v>0</v>
      </c>
      <c r="D54" s="25">
        <v>0.45</v>
      </c>
      <c r="E54" s="139">
        <v>1</v>
      </c>
      <c r="F54" s="25">
        <v>1</v>
      </c>
      <c r="G54" s="139">
        <v>0.2</v>
      </c>
      <c r="H54" s="142">
        <v>0.58000000000000007</v>
      </c>
      <c r="I54" s="141">
        <v>0.14000000000000001</v>
      </c>
      <c r="J54" s="142">
        <v>0.33</v>
      </c>
      <c r="K54" s="139">
        <v>0.14000000000000001</v>
      </c>
      <c r="L54" s="140">
        <v>0.5</v>
      </c>
      <c r="N54" s="159"/>
      <c r="O54" s="160"/>
      <c r="P54" s="158"/>
      <c r="S54"/>
      <c r="T54"/>
      <c r="U54"/>
      <c r="V54"/>
      <c r="W54"/>
      <c r="X54"/>
      <c r="Y54"/>
      <c r="Z54"/>
    </row>
    <row r="55" spans="2:26" ht="15" x14ac:dyDescent="0.2">
      <c r="B55" s="17">
        <v>48</v>
      </c>
      <c r="C55" s="25">
        <v>0</v>
      </c>
      <c r="D55" s="25">
        <v>0.45</v>
      </c>
      <c r="E55" s="139">
        <v>1</v>
      </c>
      <c r="F55" s="25">
        <v>1</v>
      </c>
      <c r="G55" s="139">
        <v>0.2</v>
      </c>
      <c r="H55" s="142">
        <v>0.55999999999999994</v>
      </c>
      <c r="I55" s="141">
        <v>0.14000000000000001</v>
      </c>
      <c r="J55" s="142">
        <v>0.32</v>
      </c>
      <c r="K55" s="139">
        <v>0.14000000000000001</v>
      </c>
      <c r="L55" s="140">
        <v>0.5</v>
      </c>
      <c r="N55" s="159"/>
      <c r="O55" s="160"/>
      <c r="P55" s="158"/>
      <c r="S55"/>
      <c r="T55"/>
      <c r="U55"/>
      <c r="V55"/>
      <c r="W55"/>
      <c r="X55"/>
      <c r="Y55"/>
      <c r="Z55"/>
    </row>
    <row r="56" spans="2:26" ht="15" x14ac:dyDescent="0.2">
      <c r="B56" s="17">
        <v>49</v>
      </c>
      <c r="C56" s="25">
        <v>0</v>
      </c>
      <c r="D56" s="25">
        <v>0.45</v>
      </c>
      <c r="E56" s="139">
        <v>1</v>
      </c>
      <c r="F56" s="25">
        <v>1</v>
      </c>
      <c r="G56" s="139">
        <v>0.2</v>
      </c>
      <c r="H56" s="142">
        <v>0.54999999999999993</v>
      </c>
      <c r="I56" s="141">
        <v>0.14000000000000001</v>
      </c>
      <c r="J56" s="142">
        <v>0.32</v>
      </c>
      <c r="K56" s="139">
        <v>0.14000000000000001</v>
      </c>
      <c r="L56" s="140">
        <v>0.5</v>
      </c>
      <c r="N56" s="159"/>
      <c r="O56" s="160"/>
      <c r="P56" s="158"/>
      <c r="S56"/>
      <c r="T56"/>
      <c r="U56"/>
      <c r="V56"/>
      <c r="W56"/>
      <c r="X56"/>
      <c r="Y56"/>
      <c r="Z56"/>
    </row>
    <row r="57" spans="2:26" ht="15" x14ac:dyDescent="0.2">
      <c r="B57" s="17">
        <v>50</v>
      </c>
      <c r="C57" s="25">
        <v>0</v>
      </c>
      <c r="D57" s="25">
        <v>0.45</v>
      </c>
      <c r="E57" s="139">
        <v>1</v>
      </c>
      <c r="F57" s="25">
        <v>1</v>
      </c>
      <c r="G57" s="139">
        <v>0.2</v>
      </c>
      <c r="H57" s="142">
        <v>0.54999999999999993</v>
      </c>
      <c r="I57" s="141">
        <v>0.14000000000000001</v>
      </c>
      <c r="J57" s="142">
        <v>0.31</v>
      </c>
      <c r="K57" s="139">
        <v>0.14000000000000001</v>
      </c>
      <c r="L57" s="140">
        <v>0.49</v>
      </c>
      <c r="N57" s="159"/>
      <c r="O57" s="160"/>
      <c r="P57" s="158"/>
      <c r="S57"/>
      <c r="T57"/>
      <c r="U57"/>
      <c r="V57"/>
      <c r="W57"/>
      <c r="X57"/>
      <c r="Y57"/>
      <c r="Z57"/>
    </row>
    <row r="58" spans="2:26" ht="15" x14ac:dyDescent="0.2">
      <c r="B58" s="17">
        <v>51</v>
      </c>
      <c r="C58" s="25">
        <v>0</v>
      </c>
      <c r="D58" s="25">
        <v>0.45</v>
      </c>
      <c r="E58" s="139">
        <v>1</v>
      </c>
      <c r="F58" s="25">
        <v>1</v>
      </c>
      <c r="G58" s="139">
        <v>0.2</v>
      </c>
      <c r="H58" s="142">
        <v>0.53999999999999992</v>
      </c>
      <c r="I58" s="141">
        <v>0.13</v>
      </c>
      <c r="J58" s="142">
        <v>0.31</v>
      </c>
      <c r="K58" s="139">
        <v>0.17</v>
      </c>
      <c r="L58" s="140">
        <v>0.49</v>
      </c>
      <c r="N58" s="159"/>
      <c r="O58" s="160"/>
      <c r="P58" s="158"/>
      <c r="S58"/>
      <c r="T58"/>
      <c r="U58"/>
      <c r="V58"/>
      <c r="W58"/>
      <c r="X58"/>
      <c r="Y58"/>
      <c r="Z58"/>
    </row>
    <row r="59" spans="2:26" ht="15" x14ac:dyDescent="0.2">
      <c r="B59" s="17">
        <v>52</v>
      </c>
      <c r="C59" s="25">
        <v>0</v>
      </c>
      <c r="D59" s="25">
        <v>0.45</v>
      </c>
      <c r="E59" s="139">
        <v>1</v>
      </c>
      <c r="F59" s="25">
        <v>1</v>
      </c>
      <c r="G59" s="139">
        <v>0.2</v>
      </c>
      <c r="H59" s="142">
        <v>0.53999999999999992</v>
      </c>
      <c r="I59" s="141">
        <v>0.13</v>
      </c>
      <c r="J59" s="142">
        <v>0.3</v>
      </c>
      <c r="K59" s="139">
        <v>0.17</v>
      </c>
      <c r="L59" s="140">
        <v>0.48</v>
      </c>
      <c r="N59" s="159"/>
      <c r="O59" s="160"/>
      <c r="P59" s="158"/>
      <c r="S59"/>
      <c r="T59"/>
      <c r="U59"/>
      <c r="V59"/>
      <c r="W59"/>
      <c r="X59"/>
      <c r="Y59"/>
      <c r="Z59"/>
    </row>
    <row r="60" spans="2:26" ht="15" x14ac:dyDescent="0.2">
      <c r="B60" s="17">
        <v>53</v>
      </c>
      <c r="C60" s="25">
        <v>0</v>
      </c>
      <c r="D60" s="140">
        <v>0.45</v>
      </c>
      <c r="E60" s="139">
        <v>1</v>
      </c>
      <c r="F60" s="25">
        <v>1</v>
      </c>
      <c r="G60" s="139">
        <v>0.3</v>
      </c>
      <c r="H60" s="142">
        <v>0.53</v>
      </c>
      <c r="I60" s="141">
        <v>0.13</v>
      </c>
      <c r="J60" s="142">
        <v>0.28999999999999998</v>
      </c>
      <c r="K60" s="139">
        <v>0.17</v>
      </c>
      <c r="L60" s="140">
        <v>0.47</v>
      </c>
      <c r="N60" s="159"/>
      <c r="O60" s="160"/>
      <c r="P60" s="158"/>
      <c r="S60"/>
      <c r="T60"/>
      <c r="U60"/>
      <c r="V60"/>
      <c r="W60"/>
      <c r="X60"/>
      <c r="Y60"/>
      <c r="Z60"/>
    </row>
    <row r="61" spans="2:26" ht="15" x14ac:dyDescent="0.2">
      <c r="B61" s="17">
        <v>54</v>
      </c>
      <c r="C61" s="25">
        <v>0</v>
      </c>
      <c r="D61" s="140">
        <v>0.45</v>
      </c>
      <c r="E61" s="139">
        <v>1</v>
      </c>
      <c r="F61" s="25">
        <v>1</v>
      </c>
      <c r="G61" s="139">
        <v>0.3</v>
      </c>
      <c r="H61" s="142">
        <v>0.53</v>
      </c>
      <c r="I61" s="141">
        <v>0.13</v>
      </c>
      <c r="J61" s="142">
        <v>0.28000000000000003</v>
      </c>
      <c r="K61" s="139">
        <v>0.17</v>
      </c>
      <c r="L61" s="140">
        <v>0.47</v>
      </c>
      <c r="N61" s="159"/>
      <c r="O61" s="160"/>
      <c r="P61" s="158"/>
      <c r="S61"/>
      <c r="T61"/>
      <c r="U61"/>
      <c r="V61"/>
      <c r="W61"/>
      <c r="X61"/>
      <c r="Y61"/>
      <c r="Z61"/>
    </row>
    <row r="62" spans="2:26" ht="15" x14ac:dyDescent="0.2">
      <c r="B62" s="17">
        <v>55</v>
      </c>
      <c r="C62" s="25">
        <v>0</v>
      </c>
      <c r="D62" s="140">
        <v>0.45</v>
      </c>
      <c r="E62" s="139">
        <v>1</v>
      </c>
      <c r="F62" s="25">
        <v>1</v>
      </c>
      <c r="G62" s="139">
        <v>0.3</v>
      </c>
      <c r="H62" s="142">
        <v>0.52</v>
      </c>
      <c r="I62" s="141">
        <v>0.13</v>
      </c>
      <c r="J62" s="142">
        <v>0.28000000000000003</v>
      </c>
      <c r="K62" s="139">
        <v>0.17</v>
      </c>
      <c r="L62" s="140">
        <v>0.46</v>
      </c>
      <c r="N62" s="159"/>
      <c r="O62" s="160"/>
      <c r="P62" s="158"/>
      <c r="S62"/>
      <c r="T62"/>
      <c r="U62"/>
      <c r="V62"/>
      <c r="W62"/>
      <c r="X62"/>
      <c r="Y62"/>
      <c r="Z62"/>
    </row>
    <row r="63" spans="2:26" ht="15" x14ac:dyDescent="0.2">
      <c r="B63" s="17">
        <v>56</v>
      </c>
      <c r="C63" s="25">
        <v>0</v>
      </c>
      <c r="D63" s="140">
        <v>0.45</v>
      </c>
      <c r="E63" s="139">
        <v>1</v>
      </c>
      <c r="F63" s="25">
        <v>1</v>
      </c>
      <c r="G63" s="139">
        <v>0.3</v>
      </c>
      <c r="H63" s="142">
        <v>0.52</v>
      </c>
      <c r="I63" s="141">
        <v>0.13</v>
      </c>
      <c r="J63" s="142">
        <v>0.27</v>
      </c>
      <c r="K63" s="139">
        <v>0.17</v>
      </c>
      <c r="L63" s="140">
        <v>0.45</v>
      </c>
      <c r="N63" s="159"/>
      <c r="O63" s="160"/>
      <c r="P63" s="158"/>
      <c r="S63"/>
      <c r="T63"/>
      <c r="U63"/>
      <c r="V63"/>
      <c r="W63"/>
      <c r="X63"/>
      <c r="Y63"/>
      <c r="Z63"/>
    </row>
    <row r="64" spans="2:26" ht="15" x14ac:dyDescent="0.2">
      <c r="B64" s="17">
        <v>57</v>
      </c>
      <c r="C64" s="25">
        <v>0</v>
      </c>
      <c r="D64" s="140">
        <v>0.45</v>
      </c>
      <c r="E64" s="139">
        <v>1</v>
      </c>
      <c r="F64" s="25">
        <v>1</v>
      </c>
      <c r="G64" s="139">
        <v>0.3</v>
      </c>
      <c r="H64" s="142">
        <v>0.51</v>
      </c>
      <c r="I64" s="141">
        <v>0.13</v>
      </c>
      <c r="J64" s="142">
        <v>0.27</v>
      </c>
      <c r="K64" s="139">
        <v>0.17</v>
      </c>
      <c r="L64" s="140">
        <v>0.44</v>
      </c>
      <c r="N64" s="159"/>
      <c r="O64" s="160"/>
      <c r="P64" s="158"/>
      <c r="S64"/>
      <c r="T64"/>
      <c r="U64"/>
      <c r="V64"/>
      <c r="W64"/>
      <c r="X64"/>
      <c r="Y64"/>
      <c r="Z64"/>
    </row>
    <row r="65" spans="2:26" ht="15" x14ac:dyDescent="0.2">
      <c r="B65" s="17">
        <v>58</v>
      </c>
      <c r="C65" s="25">
        <v>0</v>
      </c>
      <c r="D65" s="140">
        <v>0.45</v>
      </c>
      <c r="E65" s="139">
        <v>1</v>
      </c>
      <c r="F65" s="25">
        <v>1</v>
      </c>
      <c r="G65" s="139">
        <v>0.3</v>
      </c>
      <c r="H65" s="142">
        <v>0.5</v>
      </c>
      <c r="I65" s="141">
        <v>0.13</v>
      </c>
      <c r="J65" s="142">
        <v>0.26</v>
      </c>
      <c r="K65" s="139">
        <v>0.17</v>
      </c>
      <c r="L65" s="140">
        <v>0.44</v>
      </c>
      <c r="N65" s="159"/>
      <c r="O65" s="160"/>
      <c r="P65" s="158"/>
      <c r="S65"/>
      <c r="T65"/>
      <c r="U65"/>
      <c r="V65"/>
      <c r="W65"/>
      <c r="X65"/>
      <c r="Y65"/>
      <c r="Z65"/>
    </row>
    <row r="66" spans="2:26" ht="15" x14ac:dyDescent="0.2">
      <c r="B66" s="17">
        <v>59</v>
      </c>
      <c r="C66" s="25">
        <v>0</v>
      </c>
      <c r="D66" s="140">
        <v>0.45</v>
      </c>
      <c r="E66" s="139">
        <v>1</v>
      </c>
      <c r="F66" s="25">
        <v>1</v>
      </c>
      <c r="G66" s="139">
        <v>0.3</v>
      </c>
      <c r="H66" s="142">
        <v>0.5</v>
      </c>
      <c r="I66" s="141">
        <v>0.13</v>
      </c>
      <c r="J66" s="142">
        <v>0.26</v>
      </c>
      <c r="K66" s="139">
        <v>0.17</v>
      </c>
      <c r="L66" s="140">
        <v>0.43</v>
      </c>
      <c r="N66" s="159"/>
      <c r="O66" s="160"/>
      <c r="P66" s="158"/>
      <c r="S66"/>
      <c r="T66"/>
      <c r="U66"/>
      <c r="V66"/>
      <c r="W66"/>
      <c r="X66"/>
      <c r="Y66"/>
      <c r="Z66"/>
    </row>
    <row r="67" spans="2:26" ht="15" x14ac:dyDescent="0.2">
      <c r="B67" s="17">
        <v>60</v>
      </c>
      <c r="C67" s="25">
        <v>0</v>
      </c>
      <c r="D67" s="140">
        <v>0.45</v>
      </c>
      <c r="E67" s="139">
        <v>1</v>
      </c>
      <c r="F67" s="25">
        <v>1</v>
      </c>
      <c r="G67" s="139">
        <v>0.3</v>
      </c>
      <c r="H67" s="142">
        <v>0.51</v>
      </c>
      <c r="I67" s="141">
        <v>0.13</v>
      </c>
      <c r="J67" s="142">
        <v>0.25</v>
      </c>
      <c r="K67" s="139">
        <v>0.17</v>
      </c>
      <c r="L67" s="140">
        <v>0.42</v>
      </c>
      <c r="N67" s="159"/>
      <c r="O67" s="160"/>
      <c r="P67" s="158"/>
      <c r="S67"/>
      <c r="T67"/>
      <c r="U67"/>
      <c r="V67"/>
      <c r="W67"/>
      <c r="X67"/>
      <c r="Y67"/>
      <c r="Z67"/>
    </row>
    <row r="68" spans="2:26" ht="15" x14ac:dyDescent="0.2">
      <c r="B68" s="17">
        <v>61</v>
      </c>
      <c r="C68" s="25">
        <v>0</v>
      </c>
      <c r="D68" s="140">
        <v>0.45</v>
      </c>
      <c r="E68" s="139">
        <v>1</v>
      </c>
      <c r="F68" s="25">
        <v>1</v>
      </c>
      <c r="G68" s="139">
        <v>0.3</v>
      </c>
      <c r="H68" s="142">
        <v>0.49999999999999994</v>
      </c>
      <c r="I68" s="141">
        <v>0.13</v>
      </c>
      <c r="J68" s="142">
        <v>0.25</v>
      </c>
      <c r="K68" s="139">
        <v>0.17</v>
      </c>
      <c r="L68" s="140">
        <v>0.42</v>
      </c>
      <c r="N68" s="159"/>
      <c r="O68" s="160"/>
      <c r="P68" s="158"/>
      <c r="S68"/>
      <c r="T68"/>
      <c r="U68"/>
      <c r="V68"/>
      <c r="W68"/>
      <c r="X68"/>
      <c r="Y68"/>
      <c r="Z68"/>
    </row>
    <row r="69" spans="2:26" ht="15" x14ac:dyDescent="0.2">
      <c r="B69" s="17">
        <v>62</v>
      </c>
      <c r="C69" s="25">
        <v>0</v>
      </c>
      <c r="D69" s="140">
        <v>0.45</v>
      </c>
      <c r="E69" s="139">
        <v>1</v>
      </c>
      <c r="F69" s="25">
        <v>1</v>
      </c>
      <c r="G69" s="139">
        <v>0.3</v>
      </c>
      <c r="H69" s="142">
        <v>0.49999999999999994</v>
      </c>
      <c r="I69" s="141">
        <v>0.13</v>
      </c>
      <c r="J69" s="142">
        <v>0.24</v>
      </c>
      <c r="K69" s="139">
        <v>0.17</v>
      </c>
      <c r="L69" s="140">
        <v>0.41</v>
      </c>
      <c r="N69" s="159"/>
      <c r="O69" s="160"/>
      <c r="P69" s="158"/>
      <c r="S69"/>
      <c r="T69"/>
      <c r="U69"/>
      <c r="V69"/>
      <c r="W69"/>
      <c r="X69"/>
      <c r="Y69"/>
      <c r="Z69"/>
    </row>
    <row r="70" spans="2:26" ht="15" x14ac:dyDescent="0.2">
      <c r="B70" s="17">
        <v>63</v>
      </c>
      <c r="C70" s="25">
        <v>0</v>
      </c>
      <c r="D70" s="140">
        <v>0.45</v>
      </c>
      <c r="E70" s="139">
        <v>1</v>
      </c>
      <c r="F70" s="25">
        <v>1</v>
      </c>
      <c r="G70" s="139">
        <v>0.3</v>
      </c>
      <c r="H70" s="142">
        <v>0.48999999999999994</v>
      </c>
      <c r="I70" s="141">
        <v>0.13</v>
      </c>
      <c r="J70" s="142">
        <v>0.24</v>
      </c>
      <c r="K70" s="139">
        <v>0.17</v>
      </c>
      <c r="L70" s="140">
        <v>0.4</v>
      </c>
      <c r="N70" s="159"/>
      <c r="O70" s="160"/>
      <c r="P70" s="158"/>
      <c r="S70"/>
      <c r="T70"/>
      <c r="U70"/>
      <c r="V70"/>
      <c r="W70"/>
      <c r="X70"/>
      <c r="Y70"/>
      <c r="Z70"/>
    </row>
    <row r="71" spans="2:26" ht="15" x14ac:dyDescent="0.2">
      <c r="B71" s="17">
        <v>64</v>
      </c>
      <c r="C71" s="25">
        <v>0</v>
      </c>
      <c r="D71" s="140">
        <v>0.45</v>
      </c>
      <c r="E71" s="139">
        <v>1</v>
      </c>
      <c r="F71" s="25">
        <v>1</v>
      </c>
      <c r="G71" s="139">
        <v>0.3</v>
      </c>
      <c r="H71" s="142">
        <v>0.48999999999999994</v>
      </c>
      <c r="I71" s="141">
        <v>0.13</v>
      </c>
      <c r="J71" s="142">
        <v>0.24</v>
      </c>
      <c r="K71" s="139">
        <v>0.17</v>
      </c>
      <c r="L71" s="140">
        <v>0.4</v>
      </c>
      <c r="N71" s="159"/>
      <c r="O71" s="160"/>
      <c r="P71" s="158"/>
      <c r="S71"/>
      <c r="T71"/>
      <c r="U71"/>
      <c r="V71"/>
      <c r="W71"/>
      <c r="X71"/>
      <c r="Y71"/>
      <c r="Z71"/>
    </row>
    <row r="72" spans="2:26" ht="15" x14ac:dyDescent="0.2">
      <c r="B72" s="17">
        <v>65</v>
      </c>
      <c r="C72" s="25">
        <v>0</v>
      </c>
      <c r="D72" s="140">
        <v>0.45</v>
      </c>
      <c r="E72" s="139">
        <v>1</v>
      </c>
      <c r="F72" s="25">
        <v>1</v>
      </c>
      <c r="G72" s="139">
        <v>0.3</v>
      </c>
      <c r="H72" s="142">
        <v>0.49000000000000005</v>
      </c>
      <c r="I72" s="141">
        <v>0.13</v>
      </c>
      <c r="J72" s="142">
        <v>0.23</v>
      </c>
      <c r="K72" s="139">
        <v>0.17</v>
      </c>
      <c r="L72" s="140">
        <v>0.39</v>
      </c>
      <c r="N72" s="159"/>
      <c r="O72" s="160"/>
      <c r="P72" s="158"/>
      <c r="S72"/>
      <c r="T72"/>
      <c r="U72"/>
      <c r="V72"/>
      <c r="W72"/>
      <c r="X72"/>
      <c r="Y72"/>
      <c r="Z72"/>
    </row>
    <row r="73" spans="2:26" ht="15" x14ac:dyDescent="0.2">
      <c r="B73" s="17">
        <v>66</v>
      </c>
      <c r="C73" s="25">
        <v>0</v>
      </c>
      <c r="D73" s="140">
        <v>0.45</v>
      </c>
      <c r="E73" s="139">
        <v>1</v>
      </c>
      <c r="F73" s="25">
        <v>1</v>
      </c>
      <c r="G73" s="139">
        <v>0.3</v>
      </c>
      <c r="H73" s="142">
        <v>0.49000000000000005</v>
      </c>
      <c r="I73" s="141">
        <v>0.13</v>
      </c>
      <c r="J73" s="142">
        <v>0.23</v>
      </c>
      <c r="K73" s="139">
        <v>0.17</v>
      </c>
      <c r="L73" s="140">
        <v>0.39</v>
      </c>
      <c r="N73" s="159"/>
      <c r="O73" s="160"/>
      <c r="P73" s="158"/>
      <c r="S73"/>
      <c r="T73"/>
      <c r="U73"/>
      <c r="V73"/>
      <c r="W73"/>
      <c r="X73"/>
      <c r="Y73"/>
      <c r="Z73"/>
    </row>
    <row r="74" spans="2:26" ht="15" x14ac:dyDescent="0.2">
      <c r="B74" s="17">
        <v>67</v>
      </c>
      <c r="C74" s="25">
        <v>0</v>
      </c>
      <c r="D74" s="140">
        <v>0.45</v>
      </c>
      <c r="E74" s="139">
        <v>1</v>
      </c>
      <c r="F74" s="25">
        <v>1</v>
      </c>
      <c r="G74" s="139">
        <v>0.3</v>
      </c>
      <c r="H74" s="142">
        <v>0.48000000000000004</v>
      </c>
      <c r="I74" s="141">
        <v>0.13</v>
      </c>
      <c r="J74" s="142">
        <v>0.22</v>
      </c>
      <c r="K74" s="139">
        <v>0.17</v>
      </c>
      <c r="L74" s="140">
        <v>0.38</v>
      </c>
      <c r="N74" s="159"/>
      <c r="O74" s="160"/>
      <c r="P74" s="158"/>
      <c r="S74"/>
      <c r="T74"/>
      <c r="U74"/>
      <c r="V74"/>
      <c r="W74"/>
      <c r="X74"/>
      <c r="Y74"/>
      <c r="Z74"/>
    </row>
    <row r="75" spans="2:26" ht="15" x14ac:dyDescent="0.2">
      <c r="B75" s="17">
        <v>68</v>
      </c>
      <c r="C75" s="25">
        <v>0</v>
      </c>
      <c r="D75" s="140">
        <v>0.45</v>
      </c>
      <c r="E75" s="139">
        <v>1</v>
      </c>
      <c r="F75" s="25">
        <v>1</v>
      </c>
      <c r="G75" s="139">
        <v>0.3</v>
      </c>
      <c r="H75" s="142">
        <v>0.48000000000000004</v>
      </c>
      <c r="I75" s="141">
        <v>0.13</v>
      </c>
      <c r="J75" s="142">
        <v>0.22</v>
      </c>
      <c r="K75" s="139">
        <v>0.17</v>
      </c>
      <c r="L75" s="140">
        <v>0.37</v>
      </c>
      <c r="N75" s="159"/>
      <c r="O75" s="160"/>
      <c r="P75" s="158"/>
      <c r="S75"/>
      <c r="T75"/>
      <c r="U75"/>
      <c r="V75"/>
      <c r="W75"/>
      <c r="X75"/>
      <c r="Y75"/>
      <c r="Z75"/>
    </row>
    <row r="76" spans="2:26" ht="15" x14ac:dyDescent="0.2">
      <c r="B76" s="17">
        <v>69</v>
      </c>
      <c r="C76" s="25">
        <v>0</v>
      </c>
      <c r="D76" s="140">
        <v>0.45</v>
      </c>
      <c r="E76" s="139">
        <v>1</v>
      </c>
      <c r="F76" s="25">
        <v>1</v>
      </c>
      <c r="G76" s="139">
        <v>0.3</v>
      </c>
      <c r="H76" s="142">
        <v>0.47999999999999993</v>
      </c>
      <c r="I76" s="141">
        <v>0.13</v>
      </c>
      <c r="J76" s="142">
        <v>0.22</v>
      </c>
      <c r="K76" s="139">
        <v>0.17</v>
      </c>
      <c r="L76" s="140">
        <v>0.37</v>
      </c>
      <c r="N76" s="159"/>
      <c r="O76" s="160"/>
      <c r="P76" s="158"/>
      <c r="S76"/>
      <c r="T76"/>
      <c r="U76"/>
      <c r="V76"/>
      <c r="W76"/>
      <c r="X76"/>
      <c r="Y76"/>
      <c r="Z76"/>
    </row>
    <row r="77" spans="2:26" ht="15" x14ac:dyDescent="0.2">
      <c r="B77" s="17">
        <v>70</v>
      </c>
      <c r="C77" s="25">
        <v>0</v>
      </c>
      <c r="D77" s="140">
        <v>0.45</v>
      </c>
      <c r="E77" s="139">
        <v>1</v>
      </c>
      <c r="F77" s="153">
        <v>4763</v>
      </c>
      <c r="G77" s="139">
        <v>0.3</v>
      </c>
      <c r="H77" s="142">
        <v>0.48000000000000004</v>
      </c>
      <c r="I77" s="141">
        <v>0.13</v>
      </c>
      <c r="J77" s="142">
        <v>0.21</v>
      </c>
      <c r="K77" s="139">
        <v>0.17</v>
      </c>
      <c r="L77" s="140">
        <v>0.36</v>
      </c>
      <c r="N77" s="159"/>
      <c r="O77" s="160"/>
      <c r="P77" s="158"/>
      <c r="S77"/>
      <c r="T77"/>
      <c r="U77"/>
      <c r="V77"/>
      <c r="W77"/>
      <c r="X77"/>
      <c r="Y77"/>
      <c r="Z77"/>
    </row>
    <row r="78" spans="2:26" ht="15" x14ac:dyDescent="0.2">
      <c r="B78" s="17">
        <v>71</v>
      </c>
      <c r="C78" s="25">
        <v>0</v>
      </c>
      <c r="D78" s="140">
        <v>0.45</v>
      </c>
      <c r="E78" s="139">
        <v>1</v>
      </c>
      <c r="F78" s="153">
        <v>4763</v>
      </c>
      <c r="G78" s="139">
        <v>0.3</v>
      </c>
      <c r="H78" s="142">
        <v>0.47999999999999993</v>
      </c>
      <c r="I78" s="141">
        <v>0.13</v>
      </c>
      <c r="J78" s="142">
        <v>0.21</v>
      </c>
      <c r="K78" s="139">
        <v>0.17</v>
      </c>
      <c r="L78" s="140">
        <v>0.36</v>
      </c>
      <c r="N78" s="159"/>
      <c r="O78" s="160"/>
      <c r="P78" s="158"/>
      <c r="S78"/>
      <c r="T78"/>
      <c r="U78"/>
      <c r="V78"/>
      <c r="W78"/>
      <c r="X78"/>
      <c r="Y78"/>
      <c r="Z78"/>
    </row>
    <row r="79" spans="2:26" ht="15" x14ac:dyDescent="0.2">
      <c r="B79" s="17">
        <v>72</v>
      </c>
      <c r="C79" s="25">
        <v>0</v>
      </c>
      <c r="D79" s="140">
        <v>0.45</v>
      </c>
      <c r="E79" s="139">
        <v>1</v>
      </c>
      <c r="F79" s="153">
        <v>4763</v>
      </c>
      <c r="G79" s="139">
        <v>0.3</v>
      </c>
      <c r="H79" s="142">
        <v>0.47000000000000003</v>
      </c>
      <c r="I79" s="141">
        <v>0.13</v>
      </c>
      <c r="J79" s="142">
        <v>0.2</v>
      </c>
      <c r="K79" s="139">
        <v>0.17</v>
      </c>
      <c r="L79" s="140">
        <v>0.35</v>
      </c>
      <c r="N79" s="159"/>
      <c r="O79" s="160"/>
      <c r="P79" s="158"/>
      <c r="S79"/>
      <c r="T79"/>
      <c r="U79"/>
      <c r="V79"/>
      <c r="W79"/>
      <c r="X79"/>
      <c r="Y79"/>
      <c r="Z79"/>
    </row>
    <row r="80" spans="2:26" ht="15" x14ac:dyDescent="0.2">
      <c r="B80" s="17">
        <v>73</v>
      </c>
      <c r="C80" s="25">
        <v>0</v>
      </c>
      <c r="D80" s="140">
        <v>0.45</v>
      </c>
      <c r="E80" s="139">
        <v>1</v>
      </c>
      <c r="F80" s="153">
        <v>4763</v>
      </c>
      <c r="G80" s="139">
        <v>0.3</v>
      </c>
      <c r="H80" s="142">
        <v>0.46999999999999992</v>
      </c>
      <c r="I80" s="141">
        <v>0.13</v>
      </c>
      <c r="J80" s="142">
        <v>0.2</v>
      </c>
      <c r="K80" s="139">
        <v>0.17</v>
      </c>
      <c r="L80" s="140">
        <v>0.35</v>
      </c>
      <c r="N80" s="159"/>
      <c r="O80" s="160"/>
      <c r="P80" s="158"/>
      <c r="S80"/>
      <c r="T80"/>
      <c r="U80"/>
      <c r="V80"/>
      <c r="W80"/>
      <c r="X80"/>
      <c r="Y80"/>
      <c r="Z80"/>
    </row>
    <row r="81" spans="2:26" ht="15" x14ac:dyDescent="0.2">
      <c r="B81" s="17">
        <v>74</v>
      </c>
      <c r="C81" s="25">
        <v>0</v>
      </c>
      <c r="D81" s="140">
        <v>0.45</v>
      </c>
      <c r="E81" s="139">
        <v>1</v>
      </c>
      <c r="F81" s="153">
        <v>4763</v>
      </c>
      <c r="G81" s="139">
        <v>0.3</v>
      </c>
      <c r="H81" s="142">
        <v>0.47000000000000003</v>
      </c>
      <c r="I81" s="141">
        <v>0.12</v>
      </c>
      <c r="J81" s="142">
        <v>0.2</v>
      </c>
      <c r="K81" s="139">
        <v>0.17</v>
      </c>
      <c r="L81" s="140">
        <v>0.34</v>
      </c>
      <c r="N81" s="159"/>
      <c r="O81" s="160"/>
      <c r="P81" s="158"/>
      <c r="S81"/>
      <c r="T81"/>
      <c r="U81"/>
      <c r="V81"/>
      <c r="W81"/>
      <c r="X81"/>
      <c r="Y81"/>
      <c r="Z81"/>
    </row>
    <row r="82" spans="2:26" ht="15" x14ac:dyDescent="0.2">
      <c r="B82" s="17">
        <v>75</v>
      </c>
      <c r="C82" s="25">
        <v>0</v>
      </c>
      <c r="D82" s="140">
        <v>0.45</v>
      </c>
      <c r="E82" s="139">
        <v>1</v>
      </c>
      <c r="F82" s="153">
        <v>4763</v>
      </c>
      <c r="G82" s="139">
        <v>0.3</v>
      </c>
      <c r="H82" s="142">
        <v>0.46999999999999992</v>
      </c>
      <c r="I82" s="141">
        <v>0.12</v>
      </c>
      <c r="J82" s="142">
        <v>0.19</v>
      </c>
      <c r="K82" s="139">
        <v>0.17</v>
      </c>
      <c r="L82" s="140">
        <v>0.34</v>
      </c>
      <c r="N82" s="159"/>
      <c r="O82" s="160"/>
      <c r="P82" s="158"/>
      <c r="S82"/>
      <c r="T82"/>
      <c r="U82"/>
      <c r="V82"/>
      <c r="W82"/>
      <c r="X82"/>
      <c r="Y82"/>
      <c r="Z82"/>
    </row>
    <row r="83" spans="2:26" ht="15" x14ac:dyDescent="0.2">
      <c r="B83" s="17">
        <v>76</v>
      </c>
      <c r="C83" s="25">
        <v>0</v>
      </c>
      <c r="D83" s="140">
        <v>0.45</v>
      </c>
      <c r="E83" s="139">
        <v>1</v>
      </c>
      <c r="F83" s="153">
        <v>4763</v>
      </c>
      <c r="G83" s="139">
        <v>0.3</v>
      </c>
      <c r="H83" s="142">
        <v>0.46</v>
      </c>
      <c r="I83" s="141">
        <v>0.12</v>
      </c>
      <c r="J83" s="142">
        <v>0.19</v>
      </c>
      <c r="K83" s="139">
        <v>0.17</v>
      </c>
      <c r="L83" s="140">
        <v>0.33</v>
      </c>
      <c r="N83" s="159"/>
      <c r="O83" s="160"/>
      <c r="P83" s="158"/>
      <c r="S83"/>
      <c r="T83"/>
      <c r="U83"/>
      <c r="V83"/>
      <c r="W83"/>
      <c r="X83"/>
      <c r="Y83"/>
      <c r="Z83"/>
    </row>
    <row r="84" spans="2:26" ht="15" x14ac:dyDescent="0.2">
      <c r="B84" s="17">
        <v>77</v>
      </c>
      <c r="C84" s="25">
        <v>0</v>
      </c>
      <c r="D84" s="140">
        <v>0.45</v>
      </c>
      <c r="E84" s="139">
        <v>1</v>
      </c>
      <c r="F84" s="153">
        <v>4763</v>
      </c>
      <c r="G84" s="139">
        <v>0.3</v>
      </c>
      <c r="H84" s="142">
        <v>0.45</v>
      </c>
      <c r="I84" s="141">
        <v>0.12</v>
      </c>
      <c r="J84" s="142">
        <v>0.19</v>
      </c>
      <c r="K84" s="139">
        <v>0.17</v>
      </c>
      <c r="L84" s="140">
        <v>0.33</v>
      </c>
      <c r="N84" s="159"/>
      <c r="O84" s="160"/>
      <c r="P84" s="158"/>
      <c r="S84"/>
      <c r="T84"/>
      <c r="U84"/>
      <c r="V84"/>
      <c r="W84"/>
      <c r="X84"/>
      <c r="Y84"/>
      <c r="Z84"/>
    </row>
    <row r="85" spans="2:26" ht="15" x14ac:dyDescent="0.2">
      <c r="B85" s="17">
        <v>78</v>
      </c>
      <c r="C85" s="25">
        <v>0</v>
      </c>
      <c r="D85" s="140">
        <v>0.45</v>
      </c>
      <c r="E85" s="139">
        <v>1</v>
      </c>
      <c r="F85" s="153">
        <v>4763</v>
      </c>
      <c r="G85" s="139">
        <v>0.3</v>
      </c>
      <c r="H85" s="142">
        <v>0.44</v>
      </c>
      <c r="I85" s="141">
        <v>0.11999999999999998</v>
      </c>
      <c r="J85" s="142">
        <v>0.19</v>
      </c>
      <c r="K85" s="139">
        <v>0.17</v>
      </c>
      <c r="L85" s="140">
        <v>0.33</v>
      </c>
      <c r="N85" s="159"/>
      <c r="O85" s="160"/>
      <c r="P85" s="158"/>
      <c r="S85"/>
      <c r="T85"/>
      <c r="U85"/>
      <c r="V85"/>
      <c r="W85"/>
      <c r="X85"/>
      <c r="Y85"/>
      <c r="Z85"/>
    </row>
    <row r="86" spans="2:26" ht="15" customHeight="1" x14ac:dyDescent="0.2">
      <c r="B86" s="17">
        <v>79</v>
      </c>
      <c r="C86" s="25">
        <v>0</v>
      </c>
      <c r="D86" s="140">
        <v>0.45</v>
      </c>
      <c r="E86" s="139">
        <v>1</v>
      </c>
      <c r="F86" s="153">
        <v>4763</v>
      </c>
      <c r="G86" s="139">
        <v>0.3</v>
      </c>
      <c r="H86" s="142">
        <v>0.44</v>
      </c>
      <c r="I86" s="141">
        <v>0.1192857142857143</v>
      </c>
      <c r="J86" s="142">
        <v>0.18</v>
      </c>
      <c r="K86" s="139">
        <v>0.17</v>
      </c>
      <c r="L86" s="140">
        <v>0.32</v>
      </c>
      <c r="N86" s="159"/>
      <c r="O86" s="160"/>
      <c r="P86" s="158"/>
      <c r="S86"/>
      <c r="T86"/>
      <c r="U86"/>
      <c r="V86"/>
      <c r="W86"/>
      <c r="X86"/>
      <c r="Y86"/>
      <c r="Z86"/>
    </row>
    <row r="87" spans="2:26" ht="15.75" thickBot="1" x14ac:dyDescent="0.25">
      <c r="B87" s="122">
        <v>79.5</v>
      </c>
      <c r="C87" s="143">
        <v>0</v>
      </c>
      <c r="D87" s="144">
        <v>0.45</v>
      </c>
      <c r="E87" s="145">
        <v>1</v>
      </c>
      <c r="F87" s="154">
        <v>4763</v>
      </c>
      <c r="G87" s="146">
        <v>0.3</v>
      </c>
      <c r="H87" s="152">
        <v>0.44</v>
      </c>
      <c r="I87" s="148">
        <v>0.12</v>
      </c>
      <c r="J87" s="149">
        <v>0.18</v>
      </c>
      <c r="K87" s="145">
        <v>0.17</v>
      </c>
      <c r="L87" s="144">
        <v>0.32</v>
      </c>
      <c r="N87" s="159"/>
      <c r="O87" s="160"/>
      <c r="P87" s="158"/>
      <c r="S87"/>
      <c r="T87"/>
      <c r="U87"/>
      <c r="V87"/>
      <c r="W87"/>
      <c r="X87"/>
      <c r="Y87"/>
      <c r="Z87"/>
    </row>
    <row r="88" spans="2:26" ht="15.75" thickBot="1" x14ac:dyDescent="0.25">
      <c r="B88" s="111">
        <v>80</v>
      </c>
      <c r="C88" s="150">
        <v>0</v>
      </c>
      <c r="D88" s="147">
        <v>0.45</v>
      </c>
      <c r="E88" s="146">
        <v>1</v>
      </c>
      <c r="F88" s="155">
        <v>4763</v>
      </c>
      <c r="G88" s="146">
        <v>0.3</v>
      </c>
      <c r="H88" s="152">
        <v>0.44</v>
      </c>
      <c r="I88" s="151">
        <v>0.12</v>
      </c>
      <c r="J88" s="152">
        <v>0.18</v>
      </c>
      <c r="K88" s="146">
        <v>0.17</v>
      </c>
      <c r="L88" s="147">
        <v>0.32</v>
      </c>
      <c r="N88" s="159"/>
      <c r="O88" s="160"/>
      <c r="P88" s="158"/>
      <c r="S88"/>
      <c r="T88"/>
      <c r="U88"/>
      <c r="V88"/>
      <c r="W88"/>
      <c r="X88"/>
      <c r="Y88"/>
      <c r="Z88"/>
    </row>
    <row r="89" spans="2:26" x14ac:dyDescent="0.2">
      <c r="B89" s="119" t="s">
        <v>73</v>
      </c>
      <c r="C89" s="113" t="s">
        <v>61</v>
      </c>
      <c r="D89" s="113"/>
      <c r="E89" s="114"/>
      <c r="F89" s="114"/>
      <c r="G89" s="113"/>
      <c r="H89" s="113"/>
      <c r="I89" s="113"/>
      <c r="J89" s="113"/>
      <c r="K89" s="113"/>
      <c r="L89" s="113"/>
      <c r="M89" s="113"/>
      <c r="N89" s="113"/>
      <c r="S89"/>
      <c r="T89"/>
      <c r="U89"/>
      <c r="V89"/>
      <c r="W89"/>
      <c r="X89"/>
      <c r="Y89"/>
      <c r="Z89"/>
    </row>
    <row r="90" spans="2:26" x14ac:dyDescent="0.2">
      <c r="B90" s="125" t="s">
        <v>72</v>
      </c>
      <c r="C90" s="115" t="s">
        <v>68</v>
      </c>
      <c r="D90" s="115"/>
      <c r="E90" s="116"/>
      <c r="F90" s="116"/>
      <c r="G90" s="115"/>
      <c r="H90" s="115"/>
      <c r="I90" s="115"/>
      <c r="J90" s="115"/>
      <c r="K90" s="115"/>
      <c r="L90" s="115"/>
      <c r="M90" s="115"/>
      <c r="N90" s="115"/>
      <c r="S90"/>
      <c r="T90"/>
      <c r="U90"/>
      <c r="V90"/>
      <c r="W90"/>
      <c r="X90"/>
      <c r="Y90"/>
      <c r="Z90"/>
    </row>
    <row r="91" spans="2:26" x14ac:dyDescent="0.2">
      <c r="E91" s="54"/>
      <c r="F91" s="54"/>
      <c r="H91"/>
      <c r="I91"/>
      <c r="S91"/>
      <c r="T91"/>
      <c r="U91"/>
      <c r="V91"/>
      <c r="W91"/>
      <c r="X91"/>
      <c r="Y91"/>
      <c r="Z91"/>
    </row>
    <row r="94" spans="2:26" x14ac:dyDescent="0.2">
      <c r="G94" s="54"/>
      <c r="I94"/>
      <c r="R94" s="120"/>
      <c r="Z94"/>
    </row>
    <row r="95" spans="2:26" ht="15" x14ac:dyDescent="0.25">
      <c r="D95" s="129" t="s">
        <v>65</v>
      </c>
      <c r="E95" s="129"/>
      <c r="F95" s="129"/>
      <c r="G95" s="129"/>
      <c r="H95" s="129"/>
      <c r="I95" s="129"/>
      <c r="J95" s="129"/>
      <c r="K95" s="129"/>
      <c r="L95" s="129"/>
      <c r="M95" s="129"/>
      <c r="N95" s="129"/>
      <c r="O95" s="129"/>
      <c r="R95" s="120"/>
      <c r="Z95"/>
    </row>
    <row r="96" spans="2:26" ht="14.25" x14ac:dyDescent="0.2">
      <c r="D96" s="156" t="s">
        <v>31</v>
      </c>
      <c r="E96" s="156" t="s">
        <v>32</v>
      </c>
      <c r="F96" s="156" t="s">
        <v>21</v>
      </c>
      <c r="G96" s="156" t="s">
        <v>22</v>
      </c>
      <c r="H96" s="156" t="s">
        <v>23</v>
      </c>
      <c r="I96" s="156"/>
      <c r="J96" s="156"/>
      <c r="K96" s="124"/>
      <c r="L96" s="124"/>
      <c r="M96" s="124"/>
      <c r="R96" s="120"/>
      <c r="Z96"/>
    </row>
    <row r="97" spans="2:26" ht="15" x14ac:dyDescent="0.2">
      <c r="B97" s="43" t="s">
        <v>64</v>
      </c>
      <c r="D97" s="161">
        <v>3000</v>
      </c>
      <c r="E97" s="161">
        <v>4200</v>
      </c>
      <c r="F97" s="161">
        <v>4200</v>
      </c>
      <c r="G97" s="161">
        <v>4200</v>
      </c>
      <c r="H97" s="161">
        <v>4000</v>
      </c>
      <c r="I97" s="161"/>
      <c r="J97" s="161"/>
      <c r="K97" s="123"/>
      <c r="L97" s="123"/>
      <c r="M97" s="123"/>
      <c r="R97" s="120"/>
      <c r="Z97"/>
    </row>
    <row r="98" spans="2:26" ht="14.25" x14ac:dyDescent="0.2"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R98" s="120"/>
      <c r="Z98"/>
    </row>
    <row r="99" spans="2:26" ht="14.25" x14ac:dyDescent="0.2"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R99" s="120"/>
      <c r="Z99"/>
    </row>
    <row r="100" spans="2:26" ht="14.25" x14ac:dyDescent="0.2"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R100" s="120"/>
      <c r="Z100"/>
    </row>
    <row r="101" spans="2:26" ht="15" x14ac:dyDescent="0.25">
      <c r="D101" s="162" t="s">
        <v>66</v>
      </c>
      <c r="E101" s="162"/>
      <c r="F101" s="162"/>
      <c r="G101" s="162"/>
      <c r="H101" s="162"/>
      <c r="I101" s="129"/>
      <c r="J101" s="129"/>
      <c r="K101" s="129"/>
      <c r="L101" s="129"/>
      <c r="M101" s="129"/>
      <c r="N101" s="129"/>
      <c r="O101" s="129"/>
      <c r="R101" s="120"/>
      <c r="Z101"/>
    </row>
    <row r="102" spans="2:26" ht="14.25" x14ac:dyDescent="0.2">
      <c r="D102" s="156" t="s">
        <v>31</v>
      </c>
      <c r="E102" s="156" t="s">
        <v>32</v>
      </c>
      <c r="F102" s="156" t="s">
        <v>21</v>
      </c>
      <c r="G102" s="156" t="s">
        <v>22</v>
      </c>
      <c r="H102" s="156" t="s">
        <v>23</v>
      </c>
      <c r="I102" s="156"/>
      <c r="J102" s="156"/>
      <c r="K102" s="124"/>
      <c r="L102" s="124"/>
      <c r="M102" s="124"/>
      <c r="R102" s="120"/>
      <c r="Z102"/>
    </row>
    <row r="103" spans="2:26" ht="15" x14ac:dyDescent="0.2">
      <c r="B103" s="43" t="s">
        <v>64</v>
      </c>
      <c r="D103" s="161">
        <v>300</v>
      </c>
      <c r="E103" s="161">
        <v>400</v>
      </c>
      <c r="F103" s="161">
        <v>500</v>
      </c>
      <c r="G103" s="161">
        <v>400</v>
      </c>
      <c r="H103" s="161">
        <v>300</v>
      </c>
      <c r="I103" s="130"/>
      <c r="J103" s="130"/>
      <c r="K103" s="128"/>
      <c r="L103" s="128"/>
      <c r="M103" s="128"/>
      <c r="R103" s="120"/>
      <c r="Z103"/>
    </row>
    <row r="104" spans="2:26" ht="14.25" x14ac:dyDescent="0.2">
      <c r="D104" s="126"/>
      <c r="E104" s="126"/>
      <c r="F104" s="126"/>
      <c r="G104" s="126"/>
      <c r="H104" s="126"/>
      <c r="I104" s="126"/>
      <c r="J104" s="126"/>
      <c r="K104" s="126"/>
      <c r="L104" s="126"/>
      <c r="M104" s="126"/>
      <c r="N104" s="126"/>
      <c r="O104" s="126"/>
      <c r="R104" s="120"/>
      <c r="Z104"/>
    </row>
    <row r="105" spans="2:26" x14ac:dyDescent="0.2">
      <c r="G105" s="54"/>
      <c r="I105"/>
      <c r="R105" s="120"/>
      <c r="Z105"/>
    </row>
    <row r="108" spans="2:26" ht="15" x14ac:dyDescent="0.25">
      <c r="D108" s="129"/>
      <c r="E108" s="129"/>
      <c r="F108" s="129"/>
      <c r="G108" s="129"/>
      <c r="H108" s="129"/>
    </row>
    <row r="110" spans="2:26" ht="15" x14ac:dyDescent="0.2">
      <c r="B110" s="43"/>
    </row>
    <row r="111" spans="2:26" ht="14.25" x14ac:dyDescent="0.2">
      <c r="F111" s="124"/>
      <c r="G111" s="124"/>
      <c r="H111" s="124"/>
    </row>
    <row r="112" spans="2:26" ht="14.25" x14ac:dyDescent="0.2">
      <c r="D112" s="124"/>
      <c r="E112" s="124"/>
      <c r="F112" s="124"/>
      <c r="G112" s="124"/>
      <c r="H112" s="124"/>
    </row>
    <row r="113" spans="2:8" ht="15" x14ac:dyDescent="0.25">
      <c r="D113" s="129"/>
      <c r="E113" s="129"/>
      <c r="F113" s="129"/>
      <c r="G113" s="129"/>
      <c r="H113" s="129"/>
    </row>
    <row r="114" spans="2:8" ht="14.25" x14ac:dyDescent="0.2">
      <c r="D114" s="124"/>
      <c r="E114" s="124"/>
      <c r="F114" s="124"/>
      <c r="G114" s="124"/>
      <c r="H114" s="124"/>
    </row>
    <row r="115" spans="2:8" ht="15" x14ac:dyDescent="0.2">
      <c r="B115" s="43"/>
      <c r="D115" s="157"/>
      <c r="E115" s="157"/>
      <c r="F115" s="157"/>
      <c r="G115" s="157"/>
      <c r="H115" s="157"/>
    </row>
    <row r="116" spans="2:8" ht="15" x14ac:dyDescent="0.2">
      <c r="B116" s="43"/>
      <c r="D116" s="157"/>
      <c r="E116" s="157"/>
      <c r="F116" s="157"/>
      <c r="G116" s="157"/>
      <c r="H116" s="157"/>
    </row>
    <row r="117" spans="2:8" ht="14.25" x14ac:dyDescent="0.2">
      <c r="D117" s="124"/>
      <c r="E117" s="124"/>
      <c r="F117" s="124"/>
      <c r="G117" s="124"/>
      <c r="H117" s="124"/>
    </row>
    <row r="118" spans="2:8" ht="14.25" x14ac:dyDescent="0.2">
      <c r="D118" s="124"/>
      <c r="E118" s="124"/>
      <c r="F118" s="124"/>
      <c r="G118" s="124"/>
      <c r="H118" s="124"/>
    </row>
    <row r="119" spans="2:8" ht="15" x14ac:dyDescent="0.25">
      <c r="D119" s="162"/>
      <c r="E119" s="162"/>
      <c r="F119" s="162"/>
      <c r="G119" s="162"/>
      <c r="H119" s="162"/>
    </row>
    <row r="120" spans="2:8" ht="14.25" x14ac:dyDescent="0.2">
      <c r="D120" s="124"/>
      <c r="E120" s="124"/>
      <c r="F120" s="124"/>
      <c r="G120" s="124"/>
      <c r="H120" s="124"/>
    </row>
    <row r="121" spans="2:8" ht="15" x14ac:dyDescent="0.2">
      <c r="B121" s="43"/>
      <c r="D121" s="157"/>
      <c r="E121" s="157"/>
      <c r="F121" s="157"/>
      <c r="G121" s="157"/>
      <c r="H121" s="157"/>
    </row>
  </sheetData>
  <mergeCells count="11">
    <mergeCell ref="D119:H119"/>
    <mergeCell ref="D101:H101"/>
    <mergeCell ref="C3:D4"/>
    <mergeCell ref="K3:L3"/>
    <mergeCell ref="K4:L4"/>
    <mergeCell ref="E3:F3"/>
    <mergeCell ref="G3:H3"/>
    <mergeCell ref="I4:J4"/>
    <mergeCell ref="I3:J3"/>
    <mergeCell ref="E4:F4"/>
    <mergeCell ref="G4:H4"/>
  </mergeCells>
  <pageMargins left="0.7" right="0.7" top="0.75" bottom="0.75" header="0.3" footer="0.3"/>
  <pageSetup scale="4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0"/>
  <sheetViews>
    <sheetView tabSelected="1" workbookViewId="0">
      <selection activeCell="E17" sqref="E17"/>
    </sheetView>
  </sheetViews>
  <sheetFormatPr defaultRowHeight="12.75" x14ac:dyDescent="0.2"/>
  <cols>
    <col min="7" max="7" width="10.140625" customWidth="1"/>
  </cols>
  <sheetData>
    <row r="1" spans="1:11" ht="18" customHeight="1" x14ac:dyDescent="0.25">
      <c r="A1" s="173" t="s">
        <v>76</v>
      </c>
      <c r="B1" s="173"/>
      <c r="C1" s="173"/>
      <c r="D1" s="173"/>
      <c r="E1" s="173"/>
      <c r="F1" s="173"/>
      <c r="G1" s="173"/>
      <c r="H1" s="173"/>
      <c r="I1" s="173"/>
    </row>
    <row r="2" spans="1:11" ht="15" customHeight="1" x14ac:dyDescent="0.2"/>
    <row r="3" spans="1:11" ht="16.5" thickBot="1" x14ac:dyDescent="0.3">
      <c r="A3" s="104" t="s">
        <v>60</v>
      </c>
      <c r="B3" s="104"/>
      <c r="C3" s="104"/>
      <c r="D3" s="54"/>
      <c r="E3" s="118"/>
      <c r="F3" s="54"/>
      <c r="G3" s="54"/>
      <c r="H3" s="54"/>
      <c r="I3" s="54"/>
    </row>
    <row r="4" spans="1:11" ht="36" customHeight="1" x14ac:dyDescent="0.2">
      <c r="A4" s="132"/>
      <c r="B4" s="177" t="s">
        <v>67</v>
      </c>
      <c r="C4" s="177"/>
      <c r="D4" s="176" t="s">
        <v>49</v>
      </c>
      <c r="E4" s="176"/>
      <c r="F4" s="178" t="s">
        <v>69</v>
      </c>
      <c r="G4" s="176"/>
      <c r="H4" s="179" t="s">
        <v>50</v>
      </c>
      <c r="I4" s="179"/>
      <c r="J4" s="174" t="s">
        <v>74</v>
      </c>
      <c r="K4" s="175"/>
    </row>
    <row r="5" spans="1:11" x14ac:dyDescent="0.2">
      <c r="A5" s="105" t="s">
        <v>38</v>
      </c>
      <c r="B5" s="106" t="s">
        <v>17</v>
      </c>
      <c r="C5" s="107" t="s">
        <v>19</v>
      </c>
      <c r="D5" s="106" t="s">
        <v>17</v>
      </c>
      <c r="E5" s="107" t="s">
        <v>19</v>
      </c>
      <c r="F5" s="106" t="s">
        <v>17</v>
      </c>
      <c r="G5" s="107" t="s">
        <v>19</v>
      </c>
      <c r="H5" s="106" t="s">
        <v>17</v>
      </c>
      <c r="I5" s="107" t="s">
        <v>19</v>
      </c>
      <c r="J5" s="106" t="s">
        <v>17</v>
      </c>
      <c r="K5" s="107" t="s">
        <v>19</v>
      </c>
    </row>
    <row r="6" spans="1:11" x14ac:dyDescent="0.2">
      <c r="A6" s="133">
        <v>46327</v>
      </c>
      <c r="B6" s="131">
        <v>0</v>
      </c>
      <c r="C6" s="131">
        <v>0.45</v>
      </c>
      <c r="D6" s="131">
        <v>0.2</v>
      </c>
      <c r="E6" s="131">
        <v>0.7</v>
      </c>
      <c r="F6" s="131">
        <v>0</v>
      </c>
      <c r="G6" s="131">
        <v>0.15</v>
      </c>
      <c r="H6" s="105">
        <v>0</v>
      </c>
      <c r="I6" s="108">
        <v>0.5</v>
      </c>
      <c r="J6" s="108">
        <v>0</v>
      </c>
      <c r="K6" s="108">
        <v>0.15</v>
      </c>
    </row>
    <row r="7" spans="1:11" x14ac:dyDescent="0.2">
      <c r="A7" s="133">
        <v>46357</v>
      </c>
      <c r="B7" s="131">
        <v>0</v>
      </c>
      <c r="C7" s="131">
        <v>0.45</v>
      </c>
      <c r="D7" s="131">
        <v>0.2</v>
      </c>
      <c r="E7" s="131">
        <v>0.7</v>
      </c>
      <c r="F7" s="131">
        <v>0</v>
      </c>
      <c r="G7" s="131">
        <v>0.15</v>
      </c>
      <c r="H7" s="105">
        <v>0</v>
      </c>
      <c r="I7" s="108">
        <v>0.5</v>
      </c>
      <c r="J7" s="108">
        <v>0</v>
      </c>
      <c r="K7" s="108">
        <v>0.15</v>
      </c>
    </row>
    <row r="8" spans="1:11" x14ac:dyDescent="0.2">
      <c r="A8" s="133">
        <v>46388</v>
      </c>
      <c r="B8" s="131">
        <v>0</v>
      </c>
      <c r="C8" s="131">
        <v>0.45</v>
      </c>
      <c r="D8" s="131">
        <v>0.2</v>
      </c>
      <c r="E8" s="131">
        <v>0.7</v>
      </c>
      <c r="F8" s="131">
        <v>0</v>
      </c>
      <c r="G8" s="131">
        <v>0.15</v>
      </c>
      <c r="H8" s="105">
        <v>0</v>
      </c>
      <c r="I8" s="108">
        <v>0.5</v>
      </c>
      <c r="J8" s="108">
        <v>0</v>
      </c>
      <c r="K8" s="108">
        <v>0.15</v>
      </c>
    </row>
    <row r="9" spans="1:11" x14ac:dyDescent="0.2">
      <c r="A9" s="133">
        <v>46419</v>
      </c>
      <c r="B9" s="131">
        <v>0</v>
      </c>
      <c r="C9" s="131">
        <v>0.45</v>
      </c>
      <c r="D9" s="131">
        <v>0.2</v>
      </c>
      <c r="E9" s="131">
        <v>0.7</v>
      </c>
      <c r="F9" s="131">
        <v>0</v>
      </c>
      <c r="G9" s="131">
        <v>0.15</v>
      </c>
      <c r="H9" s="105">
        <v>0</v>
      </c>
      <c r="I9" s="108">
        <v>0.5</v>
      </c>
      <c r="J9" s="108">
        <v>0</v>
      </c>
      <c r="K9" s="108">
        <v>0.15</v>
      </c>
    </row>
    <row r="10" spans="1:11" x14ac:dyDescent="0.2">
      <c r="A10" s="133">
        <v>46447</v>
      </c>
      <c r="B10" s="131">
        <v>0</v>
      </c>
      <c r="C10" s="131">
        <v>0.45</v>
      </c>
      <c r="D10" s="131">
        <v>0.2</v>
      </c>
      <c r="E10" s="131">
        <v>0.7</v>
      </c>
      <c r="F10" s="131">
        <v>0</v>
      </c>
      <c r="G10" s="131">
        <v>0.15</v>
      </c>
      <c r="H10" s="105">
        <v>0</v>
      </c>
      <c r="I10" s="108">
        <v>0.5</v>
      </c>
      <c r="J10" s="108">
        <v>0</v>
      </c>
      <c r="K10" s="108">
        <v>0.15</v>
      </c>
    </row>
  </sheetData>
  <mergeCells count="6">
    <mergeCell ref="A1:I1"/>
    <mergeCell ref="J4:K4"/>
    <mergeCell ref="D4:E4"/>
    <mergeCell ref="B4:C4"/>
    <mergeCell ref="F4:G4"/>
    <mergeCell ref="H4:I4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S123"/>
  <sheetViews>
    <sheetView workbookViewId="0"/>
  </sheetViews>
  <sheetFormatPr defaultRowHeight="12.75" x14ac:dyDescent="0.2"/>
  <cols>
    <col min="1" max="1" width="6.42578125" bestFit="1" customWidth="1"/>
    <col min="2" max="2" width="16.42578125" customWidth="1"/>
    <col min="3" max="3" width="10.28515625" bestFit="1" customWidth="1"/>
    <col min="5" max="5" width="10.85546875" bestFit="1" customWidth="1"/>
    <col min="7" max="7" width="10.28515625" bestFit="1" customWidth="1"/>
    <col min="9" max="9" width="10.85546875" bestFit="1" customWidth="1"/>
    <col min="10" max="10" width="12.42578125" bestFit="1" customWidth="1"/>
    <col min="11" max="11" width="10.28515625" bestFit="1" customWidth="1"/>
    <col min="12" max="12" width="11.5703125" bestFit="1" customWidth="1"/>
    <col min="13" max="13" width="11.85546875" bestFit="1" customWidth="1"/>
    <col min="15" max="15" width="10.28515625" bestFit="1" customWidth="1"/>
    <col min="17" max="17" width="10.85546875" bestFit="1" customWidth="1"/>
    <col min="19" max="19" width="10.28515625" bestFit="1" customWidth="1"/>
    <col min="21" max="21" width="10.85546875" bestFit="1" customWidth="1"/>
    <col min="23" max="23" width="10.28515625" bestFit="1" customWidth="1"/>
    <col min="25" max="25" width="10.85546875" bestFit="1" customWidth="1"/>
    <col min="27" max="27" width="10.28515625" bestFit="1" customWidth="1"/>
    <col min="29" max="29" width="10.85546875" bestFit="1" customWidth="1"/>
    <col min="32" max="37" width="10.7109375" style="53" bestFit="1" customWidth="1"/>
    <col min="38" max="39" width="5.28515625" style="53" bestFit="1" customWidth="1"/>
    <col min="40" max="41" width="10.7109375" style="53" bestFit="1" customWidth="1"/>
    <col min="42" max="43" width="5.28515625" style="53" bestFit="1" customWidth="1"/>
    <col min="44" max="45" width="10.7109375" style="53" bestFit="1" customWidth="1"/>
  </cols>
  <sheetData>
    <row r="1" spans="2:13" ht="13.5" thickBot="1" x14ac:dyDescent="0.25"/>
    <row r="2" spans="2:13" x14ac:dyDescent="0.2">
      <c r="B2" s="73"/>
      <c r="C2" s="74"/>
      <c r="D2" s="192" t="s">
        <v>49</v>
      </c>
      <c r="E2" s="193"/>
      <c r="F2" s="194" t="s">
        <v>50</v>
      </c>
      <c r="G2" s="193"/>
      <c r="H2" s="194" t="s">
        <v>51</v>
      </c>
      <c r="I2" s="193"/>
      <c r="J2" s="194" t="s">
        <v>52</v>
      </c>
      <c r="K2" s="193"/>
      <c r="L2" s="190" t="s">
        <v>44</v>
      </c>
      <c r="M2" s="191"/>
    </row>
    <row r="3" spans="2:13" ht="13.5" thickBot="1" x14ac:dyDescent="0.25">
      <c r="B3" s="75" t="s">
        <v>38</v>
      </c>
      <c r="C3" s="76"/>
      <c r="D3" s="77" t="s">
        <v>53</v>
      </c>
      <c r="E3" s="78" t="s">
        <v>54</v>
      </c>
      <c r="F3" s="79" t="s">
        <v>53</v>
      </c>
      <c r="G3" s="78" t="s">
        <v>54</v>
      </c>
      <c r="H3" s="79" t="s">
        <v>53</v>
      </c>
      <c r="I3" s="78" t="s">
        <v>54</v>
      </c>
      <c r="J3" s="79" t="s">
        <v>53</v>
      </c>
      <c r="K3" s="78" t="s">
        <v>54</v>
      </c>
      <c r="L3" s="93" t="s">
        <v>53</v>
      </c>
      <c r="M3" s="94" t="s">
        <v>54</v>
      </c>
    </row>
    <row r="4" spans="2:13" x14ac:dyDescent="0.2">
      <c r="B4" s="73" t="s">
        <v>21</v>
      </c>
      <c r="C4" s="74" t="s">
        <v>55</v>
      </c>
      <c r="D4" s="80">
        <v>0.2</v>
      </c>
      <c r="E4" s="81">
        <v>0.75</v>
      </c>
      <c r="F4" s="82">
        <v>0</v>
      </c>
      <c r="G4" s="81">
        <v>0.5</v>
      </c>
      <c r="H4" s="82">
        <v>0</v>
      </c>
      <c r="I4" s="81">
        <v>0.5</v>
      </c>
      <c r="J4" s="82">
        <v>0</v>
      </c>
      <c r="K4" s="81">
        <v>0.11</v>
      </c>
      <c r="L4" s="95">
        <v>0</v>
      </c>
      <c r="M4" s="96">
        <v>0.25</v>
      </c>
    </row>
    <row r="5" spans="2:13" ht="13.5" thickBot="1" x14ac:dyDescent="0.25">
      <c r="B5" s="83" t="s">
        <v>21</v>
      </c>
      <c r="C5" s="84" t="s">
        <v>56</v>
      </c>
      <c r="D5" s="85">
        <v>0.3</v>
      </c>
      <c r="E5" s="86">
        <v>0.56000000000000005</v>
      </c>
      <c r="F5" s="87">
        <v>0.09</v>
      </c>
      <c r="G5" s="86">
        <v>0.33</v>
      </c>
      <c r="H5" s="87">
        <v>0.09</v>
      </c>
      <c r="I5" s="86">
        <v>0.35</v>
      </c>
      <c r="J5" s="87">
        <v>0.03</v>
      </c>
      <c r="K5" s="86">
        <v>0.06</v>
      </c>
      <c r="L5" s="97">
        <v>7.0000000000000007E-2</v>
      </c>
      <c r="M5" s="98">
        <v>0.1</v>
      </c>
    </row>
    <row r="6" spans="2:13" x14ac:dyDescent="0.2">
      <c r="B6" s="75" t="s">
        <v>22</v>
      </c>
      <c r="C6" s="76" t="s">
        <v>55</v>
      </c>
      <c r="D6" s="88">
        <v>0.2</v>
      </c>
      <c r="E6" s="89">
        <v>0.75</v>
      </c>
      <c r="F6" s="90">
        <v>0</v>
      </c>
      <c r="G6" s="89">
        <v>0.5</v>
      </c>
      <c r="H6" s="90">
        <v>0</v>
      </c>
      <c r="I6" s="89">
        <v>0.5</v>
      </c>
      <c r="J6" s="90">
        <v>0</v>
      </c>
      <c r="K6" s="89">
        <v>0.11</v>
      </c>
      <c r="L6" s="95">
        <v>0</v>
      </c>
      <c r="M6" s="96">
        <v>0.25</v>
      </c>
    </row>
    <row r="7" spans="2:13" ht="13.5" thickBot="1" x14ac:dyDescent="0.25">
      <c r="B7" s="83" t="s">
        <v>22</v>
      </c>
      <c r="C7" s="84" t="s">
        <v>56</v>
      </c>
      <c r="D7" s="85">
        <v>0.3</v>
      </c>
      <c r="E7" s="86">
        <v>0.56000000000000005</v>
      </c>
      <c r="F7" s="87">
        <v>0.09</v>
      </c>
      <c r="G7" s="86">
        <v>0.33</v>
      </c>
      <c r="H7" s="87">
        <v>0.09</v>
      </c>
      <c r="I7" s="86">
        <v>0.35</v>
      </c>
      <c r="J7" s="87">
        <v>0.03</v>
      </c>
      <c r="K7" s="86">
        <v>0.06</v>
      </c>
      <c r="L7" s="97">
        <v>7.0000000000000007E-2</v>
      </c>
      <c r="M7" s="98">
        <v>0.1</v>
      </c>
    </row>
    <row r="8" spans="2:13" x14ac:dyDescent="0.2">
      <c r="B8" s="75" t="s">
        <v>23</v>
      </c>
      <c r="C8" s="76" t="s">
        <v>55</v>
      </c>
      <c r="D8" s="88">
        <v>0.2</v>
      </c>
      <c r="E8" s="89">
        <v>0.75</v>
      </c>
      <c r="F8" s="90">
        <v>0</v>
      </c>
      <c r="G8" s="89">
        <v>0.5</v>
      </c>
      <c r="H8" s="90">
        <v>0</v>
      </c>
      <c r="I8" s="89">
        <v>0.5</v>
      </c>
      <c r="J8" s="90">
        <v>0</v>
      </c>
      <c r="K8" s="89">
        <v>0.14000000000000001</v>
      </c>
      <c r="L8" s="95">
        <v>0</v>
      </c>
      <c r="M8" s="96">
        <v>0.3</v>
      </c>
    </row>
    <row r="9" spans="2:13" ht="13.5" thickBot="1" x14ac:dyDescent="0.25">
      <c r="B9" s="83" t="s">
        <v>23</v>
      </c>
      <c r="C9" s="84" t="s">
        <v>56</v>
      </c>
      <c r="D9" s="85">
        <v>0.3</v>
      </c>
      <c r="E9" s="86">
        <v>0.61</v>
      </c>
      <c r="F9" s="90">
        <v>0.12</v>
      </c>
      <c r="G9" s="89">
        <v>0.39</v>
      </c>
      <c r="H9" s="90">
        <v>0.12</v>
      </c>
      <c r="I9" s="89">
        <v>0.44</v>
      </c>
      <c r="J9" s="87">
        <v>0.04</v>
      </c>
      <c r="K9" s="86">
        <v>7.0000000000000007E-2</v>
      </c>
      <c r="L9" s="97">
        <v>0.09</v>
      </c>
      <c r="M9" s="98">
        <v>0.13</v>
      </c>
    </row>
    <row r="10" spans="2:13" ht="13.5" thickBot="1" x14ac:dyDescent="0.25">
      <c r="B10" s="83" t="s">
        <v>24</v>
      </c>
      <c r="C10" s="84"/>
      <c r="D10" s="85">
        <v>0.2</v>
      </c>
      <c r="E10" s="86">
        <v>0.75</v>
      </c>
      <c r="F10" s="91">
        <v>0</v>
      </c>
      <c r="G10" s="92">
        <v>0.5</v>
      </c>
      <c r="H10" s="91">
        <v>0</v>
      </c>
      <c r="I10" s="92">
        <v>0.5</v>
      </c>
      <c r="J10" s="90">
        <v>0</v>
      </c>
      <c r="K10" s="89">
        <v>0.1</v>
      </c>
      <c r="L10" s="99">
        <v>0</v>
      </c>
      <c r="M10" s="100">
        <v>0.3</v>
      </c>
    </row>
    <row r="11" spans="2:13" ht="13.5" thickBot="1" x14ac:dyDescent="0.25">
      <c r="B11" s="83" t="s">
        <v>25</v>
      </c>
      <c r="C11" s="84"/>
      <c r="D11" s="85">
        <v>0.2</v>
      </c>
      <c r="E11" s="86">
        <v>0.75</v>
      </c>
      <c r="F11" s="87">
        <v>0</v>
      </c>
      <c r="G11" s="86">
        <v>0.5</v>
      </c>
      <c r="H11" s="87">
        <v>0</v>
      </c>
      <c r="I11" s="86">
        <v>0.5</v>
      </c>
      <c r="J11" s="91">
        <v>0</v>
      </c>
      <c r="K11" s="92">
        <v>0.1</v>
      </c>
      <c r="L11" s="101">
        <v>0</v>
      </c>
      <c r="M11" s="102">
        <v>0.3</v>
      </c>
    </row>
    <row r="12" spans="2:13" ht="13.5" thickBot="1" x14ac:dyDescent="0.25">
      <c r="B12" s="83" t="s">
        <v>26</v>
      </c>
      <c r="C12" s="84"/>
      <c r="D12" s="85">
        <v>0.2</v>
      </c>
      <c r="E12" s="86">
        <v>0.75</v>
      </c>
      <c r="F12" s="87">
        <v>0</v>
      </c>
      <c r="G12" s="86">
        <v>0.5</v>
      </c>
      <c r="H12" s="87">
        <v>0</v>
      </c>
      <c r="I12" s="86">
        <v>0.5</v>
      </c>
      <c r="J12" s="87">
        <v>0</v>
      </c>
      <c r="K12" s="86">
        <v>0.1</v>
      </c>
      <c r="L12" s="99">
        <v>0</v>
      </c>
      <c r="M12" s="100">
        <v>0.3</v>
      </c>
    </row>
    <row r="13" spans="2:13" ht="13.5" thickBot="1" x14ac:dyDescent="0.25">
      <c r="B13" s="83" t="s">
        <v>27</v>
      </c>
      <c r="C13" s="84"/>
      <c r="D13" s="85">
        <v>0.2</v>
      </c>
      <c r="E13" s="86">
        <v>0.75</v>
      </c>
      <c r="F13" s="87">
        <v>0</v>
      </c>
      <c r="G13" s="86">
        <v>0.5</v>
      </c>
      <c r="H13" s="87">
        <v>0</v>
      </c>
      <c r="I13" s="86">
        <v>0.5</v>
      </c>
      <c r="J13" s="87">
        <v>0</v>
      </c>
      <c r="K13" s="86">
        <v>0.1</v>
      </c>
      <c r="L13" s="99">
        <v>0</v>
      </c>
      <c r="M13" s="100">
        <v>0.3</v>
      </c>
    </row>
    <row r="14" spans="2:13" ht="13.5" thickBot="1" x14ac:dyDescent="0.25">
      <c r="B14" s="83" t="s">
        <v>28</v>
      </c>
      <c r="C14" s="84"/>
      <c r="D14" s="85">
        <v>0.2</v>
      </c>
      <c r="E14" s="86">
        <v>0.75</v>
      </c>
      <c r="F14" s="87">
        <v>0</v>
      </c>
      <c r="G14" s="86">
        <v>0.5</v>
      </c>
      <c r="H14" s="87">
        <v>0</v>
      </c>
      <c r="I14" s="86">
        <v>0.5</v>
      </c>
      <c r="J14" s="87">
        <v>0</v>
      </c>
      <c r="K14" s="86">
        <v>0.1</v>
      </c>
      <c r="L14" s="99">
        <v>0</v>
      </c>
      <c r="M14" s="100">
        <v>0.3</v>
      </c>
    </row>
    <row r="15" spans="2:13" ht="13.5" thickBot="1" x14ac:dyDescent="0.25">
      <c r="B15" s="83" t="s">
        <v>29</v>
      </c>
      <c r="C15" s="84"/>
      <c r="D15" s="85">
        <v>0.2</v>
      </c>
      <c r="E15" s="86">
        <v>0.75</v>
      </c>
      <c r="F15" s="87">
        <v>0</v>
      </c>
      <c r="G15" s="86">
        <v>0.5</v>
      </c>
      <c r="H15" s="87">
        <v>0</v>
      </c>
      <c r="I15" s="86">
        <v>0.5</v>
      </c>
      <c r="J15" s="90">
        <v>0</v>
      </c>
      <c r="K15" s="89">
        <v>0.1</v>
      </c>
      <c r="L15" s="99">
        <v>0</v>
      </c>
      <c r="M15" s="100">
        <v>0.3</v>
      </c>
    </row>
    <row r="16" spans="2:13" ht="13.5" thickBot="1" x14ac:dyDescent="0.25">
      <c r="B16" s="83" t="s">
        <v>30</v>
      </c>
      <c r="C16" s="84"/>
      <c r="D16" s="85">
        <v>0.2</v>
      </c>
      <c r="E16" s="86">
        <v>0.75</v>
      </c>
      <c r="F16" s="87">
        <v>0</v>
      </c>
      <c r="G16" s="86">
        <v>0.5</v>
      </c>
      <c r="H16" s="87">
        <v>0</v>
      </c>
      <c r="I16" s="86">
        <v>0.5</v>
      </c>
      <c r="J16" s="82">
        <v>0</v>
      </c>
      <c r="K16" s="81">
        <v>0.1</v>
      </c>
      <c r="L16" s="99">
        <v>0</v>
      </c>
      <c r="M16" s="100">
        <v>0.3</v>
      </c>
    </row>
    <row r="17" spans="1:45" x14ac:dyDescent="0.2">
      <c r="B17" s="75" t="s">
        <v>31</v>
      </c>
      <c r="C17" s="76" t="s">
        <v>55</v>
      </c>
      <c r="D17" s="88">
        <v>0.2</v>
      </c>
      <c r="E17" s="89">
        <v>0.75</v>
      </c>
      <c r="F17" s="90">
        <v>0</v>
      </c>
      <c r="G17" s="89">
        <v>0.5</v>
      </c>
      <c r="H17" s="90">
        <v>0</v>
      </c>
      <c r="I17" s="89">
        <v>0.5</v>
      </c>
      <c r="J17" s="82">
        <v>0</v>
      </c>
      <c r="K17" s="81">
        <v>0.14000000000000001</v>
      </c>
      <c r="L17" s="101">
        <v>0</v>
      </c>
      <c r="M17" s="102">
        <v>0.3</v>
      </c>
    </row>
    <row r="18" spans="1:45" ht="13.5" thickBot="1" x14ac:dyDescent="0.25">
      <c r="B18" s="83" t="s">
        <v>31</v>
      </c>
      <c r="C18" s="84" t="s">
        <v>56</v>
      </c>
      <c r="D18" s="85">
        <v>0.3</v>
      </c>
      <c r="E18" s="86">
        <v>0.61</v>
      </c>
      <c r="F18" s="87">
        <v>0.12</v>
      </c>
      <c r="G18" s="86">
        <v>0.39</v>
      </c>
      <c r="H18" s="87">
        <v>0.12</v>
      </c>
      <c r="I18" s="86">
        <v>0.45</v>
      </c>
      <c r="J18" s="87">
        <v>0.04</v>
      </c>
      <c r="K18" s="86">
        <v>7.0000000000000007E-2</v>
      </c>
      <c r="L18" s="97">
        <v>0.1</v>
      </c>
      <c r="M18" s="98">
        <v>0.14000000000000001</v>
      </c>
    </row>
    <row r="19" spans="1:45" x14ac:dyDescent="0.2">
      <c r="B19" s="75" t="s">
        <v>32</v>
      </c>
      <c r="C19" s="76" t="s">
        <v>55</v>
      </c>
      <c r="D19" s="88">
        <v>0.2</v>
      </c>
      <c r="E19" s="89">
        <v>0.75</v>
      </c>
      <c r="F19" s="90">
        <v>0</v>
      </c>
      <c r="G19" s="89">
        <v>0.5</v>
      </c>
      <c r="H19" s="90">
        <v>0</v>
      </c>
      <c r="I19" s="89">
        <v>0.5</v>
      </c>
      <c r="J19" s="90">
        <v>0</v>
      </c>
      <c r="K19" s="89">
        <v>0.11</v>
      </c>
      <c r="L19" s="95">
        <v>0</v>
      </c>
      <c r="M19" s="96">
        <v>0.25</v>
      </c>
    </row>
    <row r="20" spans="1:45" ht="13.5" thickBot="1" x14ac:dyDescent="0.25">
      <c r="B20" s="83" t="s">
        <v>32</v>
      </c>
      <c r="C20" s="84" t="s">
        <v>56</v>
      </c>
      <c r="D20" s="85">
        <v>0.3</v>
      </c>
      <c r="E20" s="86">
        <v>0.56000000000000005</v>
      </c>
      <c r="F20" s="87">
        <v>0.09</v>
      </c>
      <c r="G20" s="86">
        <v>0.33</v>
      </c>
      <c r="H20" s="87">
        <v>0.09</v>
      </c>
      <c r="I20" s="86">
        <v>0.35</v>
      </c>
      <c r="J20" s="87">
        <v>0.03</v>
      </c>
      <c r="K20" s="86">
        <v>0.06</v>
      </c>
      <c r="L20" s="97">
        <v>7.0000000000000007E-2</v>
      </c>
      <c r="M20" s="98">
        <v>0.1</v>
      </c>
    </row>
    <row r="22" spans="1:45" x14ac:dyDescent="0.2">
      <c r="B22" s="103" t="s">
        <v>57</v>
      </c>
    </row>
    <row r="23" spans="1:45" x14ac:dyDescent="0.2">
      <c r="B23" s="103" t="s">
        <v>58</v>
      </c>
    </row>
    <row r="24" spans="1:45" ht="13.5" thickBot="1" x14ac:dyDescent="0.25"/>
    <row r="25" spans="1:45" ht="15" x14ac:dyDescent="0.2">
      <c r="A25" s="1"/>
      <c r="B25" s="2" t="s">
        <v>0</v>
      </c>
      <c r="C25" s="185" t="s">
        <v>1</v>
      </c>
      <c r="D25" s="186"/>
      <c r="E25" s="186"/>
      <c r="F25" s="187"/>
      <c r="G25" s="185" t="s">
        <v>2</v>
      </c>
      <c r="H25" s="186"/>
      <c r="I25" s="186"/>
      <c r="J25" s="187"/>
      <c r="K25" s="185" t="s">
        <v>3</v>
      </c>
      <c r="L25" s="186"/>
      <c r="M25" s="186"/>
      <c r="N25" s="187"/>
      <c r="O25" s="185" t="s">
        <v>3</v>
      </c>
      <c r="P25" s="186"/>
      <c r="Q25" s="186"/>
      <c r="R25" s="187"/>
      <c r="S25" s="185" t="s">
        <v>3</v>
      </c>
      <c r="T25" s="186"/>
      <c r="U25" s="186"/>
      <c r="V25" s="187"/>
      <c r="W25" s="185" t="s">
        <v>3</v>
      </c>
      <c r="X25" s="186"/>
      <c r="Y25" s="186"/>
      <c r="Z25" s="187"/>
      <c r="AA25" s="185" t="s">
        <v>4</v>
      </c>
      <c r="AB25" s="186"/>
      <c r="AC25" s="186"/>
      <c r="AD25" s="168"/>
    </row>
    <row r="26" spans="1:45" ht="15.75" x14ac:dyDescent="0.25">
      <c r="A26" s="3"/>
      <c r="B26" s="4" t="s">
        <v>5</v>
      </c>
      <c r="C26" s="181" t="s">
        <v>6</v>
      </c>
      <c r="D26" s="182"/>
      <c r="E26" s="182"/>
      <c r="F26" s="183"/>
      <c r="G26" s="181" t="s">
        <v>7</v>
      </c>
      <c r="H26" s="182"/>
      <c r="I26" s="182"/>
      <c r="J26" s="183"/>
      <c r="K26" s="181" t="s">
        <v>8</v>
      </c>
      <c r="L26" s="182"/>
      <c r="M26" s="182"/>
      <c r="N26" s="183"/>
      <c r="O26" s="181" t="s">
        <v>9</v>
      </c>
      <c r="P26" s="182"/>
      <c r="Q26" s="182"/>
      <c r="R26" s="183"/>
      <c r="S26" s="181" t="s">
        <v>10</v>
      </c>
      <c r="T26" s="182"/>
      <c r="U26" s="182"/>
      <c r="V26" s="183"/>
      <c r="W26" s="181" t="s">
        <v>11</v>
      </c>
      <c r="X26" s="182"/>
      <c r="Y26" s="182"/>
      <c r="Z26" s="183"/>
      <c r="AA26" s="188" t="s">
        <v>12</v>
      </c>
      <c r="AB26" s="189"/>
      <c r="AC26" s="189"/>
      <c r="AD26" s="170"/>
    </row>
    <row r="27" spans="1:45" ht="15" x14ac:dyDescent="0.2">
      <c r="A27" s="3"/>
      <c r="B27" s="9"/>
      <c r="C27" s="5"/>
      <c r="D27" s="6" t="s">
        <v>13</v>
      </c>
      <c r="E27" s="6"/>
      <c r="F27" s="7" t="s">
        <v>14</v>
      </c>
      <c r="G27" s="5"/>
      <c r="H27" s="6" t="s">
        <v>13</v>
      </c>
      <c r="I27" s="6"/>
      <c r="J27" s="7" t="s">
        <v>14</v>
      </c>
      <c r="K27" s="5"/>
      <c r="L27" s="6" t="s">
        <v>13</v>
      </c>
      <c r="M27" s="6"/>
      <c r="N27" s="7" t="s">
        <v>14</v>
      </c>
      <c r="O27" s="5"/>
      <c r="P27" s="6" t="s">
        <v>13</v>
      </c>
      <c r="Q27" s="6"/>
      <c r="R27" s="7" t="s">
        <v>14</v>
      </c>
      <c r="S27" s="5"/>
      <c r="T27" s="6" t="s">
        <v>13</v>
      </c>
      <c r="U27" s="6"/>
      <c r="V27" s="7" t="s">
        <v>14</v>
      </c>
      <c r="W27" s="5"/>
      <c r="X27" s="6" t="s">
        <v>13</v>
      </c>
      <c r="Y27" s="6"/>
      <c r="Z27" s="7" t="s">
        <v>14</v>
      </c>
      <c r="AA27" s="6"/>
      <c r="AB27" s="6" t="s">
        <v>13</v>
      </c>
      <c r="AC27" s="6"/>
      <c r="AD27" s="10" t="s">
        <v>14</v>
      </c>
    </row>
    <row r="28" spans="1:45" ht="15" x14ac:dyDescent="0.2">
      <c r="A28" s="11" t="s">
        <v>15</v>
      </c>
      <c r="B28" s="12" t="s">
        <v>16</v>
      </c>
      <c r="C28" s="13" t="s">
        <v>17</v>
      </c>
      <c r="D28" s="14" t="s">
        <v>18</v>
      </c>
      <c r="E28" s="14" t="s">
        <v>19</v>
      </c>
      <c r="F28" s="15" t="s">
        <v>18</v>
      </c>
      <c r="G28" s="13" t="s">
        <v>17</v>
      </c>
      <c r="H28" s="14" t="s">
        <v>18</v>
      </c>
      <c r="I28" s="14" t="s">
        <v>19</v>
      </c>
      <c r="J28" s="15" t="s">
        <v>18</v>
      </c>
      <c r="K28" s="13" t="s">
        <v>17</v>
      </c>
      <c r="L28" s="14" t="s">
        <v>18</v>
      </c>
      <c r="M28" s="14" t="s">
        <v>19</v>
      </c>
      <c r="N28" s="15" t="s">
        <v>18</v>
      </c>
      <c r="O28" s="13" t="s">
        <v>17</v>
      </c>
      <c r="P28" s="14" t="s">
        <v>18</v>
      </c>
      <c r="Q28" s="14" t="s">
        <v>19</v>
      </c>
      <c r="R28" s="15" t="s">
        <v>18</v>
      </c>
      <c r="S28" s="13" t="s">
        <v>17</v>
      </c>
      <c r="T28" s="14" t="s">
        <v>18</v>
      </c>
      <c r="U28" s="14" t="s">
        <v>19</v>
      </c>
      <c r="V28" s="15" t="s">
        <v>18</v>
      </c>
      <c r="W28" s="13" t="s">
        <v>17</v>
      </c>
      <c r="X28" s="14" t="s">
        <v>18</v>
      </c>
      <c r="Y28" s="14" t="s">
        <v>19</v>
      </c>
      <c r="Z28" s="15" t="s">
        <v>18</v>
      </c>
      <c r="AA28" s="14" t="s">
        <v>17</v>
      </c>
      <c r="AB28" s="14" t="s">
        <v>18</v>
      </c>
      <c r="AC28" s="14" t="s">
        <v>19</v>
      </c>
      <c r="AD28" s="16" t="s">
        <v>18</v>
      </c>
      <c r="AF28" s="53" t="s">
        <v>59</v>
      </c>
      <c r="AG28" s="53" t="s">
        <v>59</v>
      </c>
      <c r="AH28" s="53" t="s">
        <v>59</v>
      </c>
      <c r="AI28" s="53" t="s">
        <v>59</v>
      </c>
      <c r="AJ28" s="53" t="s">
        <v>59</v>
      </c>
      <c r="AK28" s="53" t="s">
        <v>59</v>
      </c>
      <c r="AL28" s="53" t="s">
        <v>59</v>
      </c>
      <c r="AM28" s="53" t="s">
        <v>59</v>
      </c>
      <c r="AN28" s="53" t="s">
        <v>59</v>
      </c>
      <c r="AO28" s="53" t="s">
        <v>59</v>
      </c>
      <c r="AP28" s="53" t="s">
        <v>59</v>
      </c>
      <c r="AQ28" s="53" t="s">
        <v>59</v>
      </c>
      <c r="AR28" s="53" t="s">
        <v>59</v>
      </c>
      <c r="AS28" s="53" t="s">
        <v>59</v>
      </c>
    </row>
    <row r="29" spans="1:45" ht="15" x14ac:dyDescent="0.2">
      <c r="A29" s="17">
        <v>0</v>
      </c>
      <c r="B29" s="18">
        <v>40000</v>
      </c>
      <c r="C29" s="19">
        <v>0</v>
      </c>
      <c r="D29" s="20">
        <v>0</v>
      </c>
      <c r="E29" s="21">
        <v>20000</v>
      </c>
      <c r="F29" s="22">
        <v>0.5</v>
      </c>
      <c r="G29" s="23">
        <f>B29*0.2</f>
        <v>8000</v>
      </c>
      <c r="H29" s="20">
        <v>0.2</v>
      </c>
      <c r="I29" s="21">
        <f>B29*0.75</f>
        <v>30000</v>
      </c>
      <c r="J29" s="22">
        <f>I29/B29</f>
        <v>0.75</v>
      </c>
      <c r="K29" s="19">
        <v>5500</v>
      </c>
      <c r="L29" s="20">
        <f>K29/B29</f>
        <v>0.13750000000000001</v>
      </c>
      <c r="M29" s="21">
        <v>5500</v>
      </c>
      <c r="N29" s="24">
        <f>M29/B29</f>
        <v>0.13750000000000001</v>
      </c>
      <c r="O29" s="25">
        <v>0</v>
      </c>
      <c r="P29" s="25">
        <v>0</v>
      </c>
      <c r="Q29" s="26">
        <v>4000</v>
      </c>
      <c r="R29" s="24">
        <f>Q29/B29</f>
        <v>0.1</v>
      </c>
      <c r="S29" s="19">
        <v>3000</v>
      </c>
      <c r="T29" s="20">
        <f t="shared" ref="T29:T39" si="0">S29/B29</f>
        <v>7.4999999999999997E-2</v>
      </c>
      <c r="U29" s="21">
        <v>12000</v>
      </c>
      <c r="V29" s="22">
        <f t="shared" ref="V29:V34" si="1">U29/B29</f>
        <v>0.3</v>
      </c>
      <c r="W29" s="20">
        <v>0</v>
      </c>
      <c r="X29" s="20">
        <v>0</v>
      </c>
      <c r="Y29" s="27">
        <v>12000</v>
      </c>
      <c r="Z29" s="28">
        <v>0.3</v>
      </c>
      <c r="AA29" s="21">
        <v>0</v>
      </c>
      <c r="AB29" s="20">
        <v>0</v>
      </c>
      <c r="AC29" s="21">
        <v>20000</v>
      </c>
      <c r="AD29" s="22">
        <f>AC29/B29</f>
        <v>0.5</v>
      </c>
      <c r="AF29" s="53" t="e">
        <f>D29-#REF!</f>
        <v>#REF!</v>
      </c>
      <c r="AG29" s="53" t="e">
        <f>F29-#REF!</f>
        <v>#REF!</v>
      </c>
      <c r="AH29" s="53" t="e">
        <f>H29-#REF!</f>
        <v>#REF!</v>
      </c>
      <c r="AI29" s="53" t="e">
        <f>J29-#REF!</f>
        <v>#REF!</v>
      </c>
      <c r="AJ29" s="53" t="e">
        <f>L29-#REF!</f>
        <v>#REF!</v>
      </c>
      <c r="AK29" s="53" t="e">
        <f>N29-#REF!</f>
        <v>#REF!</v>
      </c>
      <c r="AL29" s="53" t="e">
        <f>P29-#REF!</f>
        <v>#REF!</v>
      </c>
      <c r="AM29" s="53" t="e">
        <f>R29-#REF!</f>
        <v>#REF!</v>
      </c>
      <c r="AN29" s="53" t="e">
        <f>T29-#REF!</f>
        <v>#REF!</v>
      </c>
      <c r="AO29" s="53" t="e">
        <f>V29-#REF!</f>
        <v>#REF!</v>
      </c>
      <c r="AP29" s="53" t="e">
        <f>X29-#REF!</f>
        <v>#REF!</v>
      </c>
      <c r="AQ29" s="53" t="e">
        <f>Z29-#REF!</f>
        <v>#REF!</v>
      </c>
      <c r="AR29" s="53" t="e">
        <f>AB29-#REF!</f>
        <v>#REF!</v>
      </c>
      <c r="AS29" s="53" t="e">
        <f>AD29-#REF!</f>
        <v>#REF!</v>
      </c>
    </row>
    <row r="30" spans="1:45" ht="15" x14ac:dyDescent="0.2">
      <c r="A30" s="17">
        <v>1</v>
      </c>
      <c r="B30" s="18">
        <v>43333</v>
      </c>
      <c r="C30" s="19">
        <v>0</v>
      </c>
      <c r="D30" s="20">
        <v>0</v>
      </c>
      <c r="E30" s="21">
        <v>21666.5</v>
      </c>
      <c r="F30" s="22">
        <v>0.5</v>
      </c>
      <c r="G30" s="23">
        <f>H30*B30</f>
        <v>8666.6</v>
      </c>
      <c r="H30" s="20">
        <v>0.2</v>
      </c>
      <c r="I30" s="21">
        <f t="shared" ref="I30:I69" si="2">B30*0.75</f>
        <v>32499.75</v>
      </c>
      <c r="J30" s="22">
        <f t="shared" ref="J30:J69" si="3">I30/B30</f>
        <v>0.75</v>
      </c>
      <c r="K30" s="19">
        <v>5500</v>
      </c>
      <c r="L30" s="20">
        <f t="shared" ref="L30:L47" si="4">K30/B30</f>
        <v>0.12692405326194817</v>
      </c>
      <c r="M30" s="21">
        <v>5500</v>
      </c>
      <c r="N30" s="24">
        <f t="shared" ref="N30:N93" si="5">M30/B30</f>
        <v>0.12692405326194817</v>
      </c>
      <c r="O30" s="25">
        <v>0</v>
      </c>
      <c r="P30" s="25">
        <v>0</v>
      </c>
      <c r="Q30" s="26">
        <v>4333.3</v>
      </c>
      <c r="R30" s="24">
        <f t="shared" ref="R30:R69" si="6">Q30/B30</f>
        <v>0.1</v>
      </c>
      <c r="S30" s="19">
        <v>3000</v>
      </c>
      <c r="T30" s="20">
        <f t="shared" si="0"/>
        <v>6.9231301779244456E-2</v>
      </c>
      <c r="U30" s="21">
        <v>12000</v>
      </c>
      <c r="V30" s="22">
        <f t="shared" si="1"/>
        <v>0.27692520711697782</v>
      </c>
      <c r="W30" s="20">
        <v>0</v>
      </c>
      <c r="X30" s="20">
        <v>0</v>
      </c>
      <c r="Y30" s="27">
        <v>12000</v>
      </c>
      <c r="Z30" s="22">
        <v>0.27692520711697782</v>
      </c>
      <c r="AA30" s="21">
        <v>0</v>
      </c>
      <c r="AB30" s="20">
        <v>0</v>
      </c>
      <c r="AC30" s="21">
        <v>21666.5</v>
      </c>
      <c r="AD30" s="22">
        <f t="shared" ref="AD30:AD93" si="7">AC30/B30</f>
        <v>0.5</v>
      </c>
      <c r="AF30" s="53" t="e">
        <f>D30-#REF!</f>
        <v>#REF!</v>
      </c>
      <c r="AG30" s="53" t="e">
        <f>F30-#REF!</f>
        <v>#REF!</v>
      </c>
      <c r="AH30" s="53" t="e">
        <f>H30-#REF!</f>
        <v>#REF!</v>
      </c>
      <c r="AI30" s="53" t="e">
        <f>J30-#REF!</f>
        <v>#REF!</v>
      </c>
      <c r="AJ30" s="53" t="e">
        <f>L30-#REF!</f>
        <v>#REF!</v>
      </c>
      <c r="AK30" s="53" t="e">
        <f>N30-#REF!</f>
        <v>#REF!</v>
      </c>
      <c r="AL30" s="53" t="e">
        <f>P30-#REF!</f>
        <v>#REF!</v>
      </c>
      <c r="AM30" s="53" t="e">
        <f>R30-#REF!</f>
        <v>#REF!</v>
      </c>
      <c r="AN30" s="53" t="e">
        <f>T30-#REF!</f>
        <v>#REF!</v>
      </c>
      <c r="AO30" s="53" t="e">
        <f>V30-#REF!</f>
        <v>#REF!</v>
      </c>
      <c r="AP30" s="53" t="e">
        <f>X30-#REF!</f>
        <v>#REF!</v>
      </c>
      <c r="AQ30" s="53" t="e">
        <f>Z30-#REF!</f>
        <v>#REF!</v>
      </c>
      <c r="AR30" s="53" t="e">
        <f>AB30-#REF!</f>
        <v>#REF!</v>
      </c>
      <c r="AS30" s="53" t="e">
        <f>AD30-#REF!</f>
        <v>#REF!</v>
      </c>
    </row>
    <row r="31" spans="1:45" ht="15" x14ac:dyDescent="0.2">
      <c r="A31" s="17">
        <v>2</v>
      </c>
      <c r="B31" s="18">
        <v>46666</v>
      </c>
      <c r="C31" s="19">
        <v>0</v>
      </c>
      <c r="D31" s="20">
        <v>0</v>
      </c>
      <c r="E31" s="21">
        <v>23333</v>
      </c>
      <c r="F31" s="22">
        <v>0.5</v>
      </c>
      <c r="G31" s="23">
        <f>H31*B31</f>
        <v>9333.2000000000007</v>
      </c>
      <c r="H31" s="20">
        <v>0.2</v>
      </c>
      <c r="I31" s="21">
        <f t="shared" si="2"/>
        <v>34999.5</v>
      </c>
      <c r="J31" s="22">
        <f t="shared" si="3"/>
        <v>0.75</v>
      </c>
      <c r="K31" s="19">
        <v>5500</v>
      </c>
      <c r="L31" s="20">
        <f t="shared" si="4"/>
        <v>0.11785882655466506</v>
      </c>
      <c r="M31" s="21">
        <v>5500</v>
      </c>
      <c r="N31" s="24">
        <f t="shared" si="5"/>
        <v>0.11785882655466506</v>
      </c>
      <c r="O31" s="25">
        <v>0</v>
      </c>
      <c r="P31" s="25">
        <v>0</v>
      </c>
      <c r="Q31" s="26">
        <v>4666.6000000000004</v>
      </c>
      <c r="R31" s="24">
        <f t="shared" si="6"/>
        <v>0.1</v>
      </c>
      <c r="S31" s="19">
        <v>3000</v>
      </c>
      <c r="T31" s="20">
        <f t="shared" si="0"/>
        <v>6.428663266618094E-2</v>
      </c>
      <c r="U31" s="21">
        <v>12000</v>
      </c>
      <c r="V31" s="22">
        <f t="shared" si="1"/>
        <v>0.25714653066472376</v>
      </c>
      <c r="W31" s="20">
        <v>0</v>
      </c>
      <c r="X31" s="20">
        <v>0</v>
      </c>
      <c r="Y31" s="27">
        <v>12000</v>
      </c>
      <c r="Z31" s="22">
        <v>0.25714653066472376</v>
      </c>
      <c r="AA31" s="21">
        <v>0</v>
      </c>
      <c r="AB31" s="20">
        <v>0</v>
      </c>
      <c r="AC31" s="21">
        <v>23333</v>
      </c>
      <c r="AD31" s="22">
        <f t="shared" si="7"/>
        <v>0.5</v>
      </c>
      <c r="AF31" s="53" t="e">
        <f>D31-#REF!</f>
        <v>#REF!</v>
      </c>
      <c r="AG31" s="53" t="e">
        <f>F31-#REF!</f>
        <v>#REF!</v>
      </c>
      <c r="AH31" s="53" t="e">
        <f>H31-#REF!</f>
        <v>#REF!</v>
      </c>
      <c r="AI31" s="53" t="e">
        <f>J31-#REF!</f>
        <v>#REF!</v>
      </c>
      <c r="AJ31" s="53" t="e">
        <f>L31-#REF!</f>
        <v>#REF!</v>
      </c>
      <c r="AK31" s="53" t="e">
        <f>N31-#REF!</f>
        <v>#REF!</v>
      </c>
      <c r="AL31" s="53" t="e">
        <f>P31-#REF!</f>
        <v>#REF!</v>
      </c>
      <c r="AM31" s="53" t="e">
        <f>R31-#REF!</f>
        <v>#REF!</v>
      </c>
      <c r="AN31" s="53" t="e">
        <f>T31-#REF!</f>
        <v>#REF!</v>
      </c>
      <c r="AO31" s="53" t="e">
        <f>V31-#REF!</f>
        <v>#REF!</v>
      </c>
      <c r="AP31" s="53" t="e">
        <f>X31-#REF!</f>
        <v>#REF!</v>
      </c>
      <c r="AQ31" s="53" t="e">
        <f>Z31-#REF!</f>
        <v>#REF!</v>
      </c>
      <c r="AR31" s="53" t="e">
        <f>AB31-#REF!</f>
        <v>#REF!</v>
      </c>
      <c r="AS31" s="53" t="e">
        <f>AD31-#REF!</f>
        <v>#REF!</v>
      </c>
    </row>
    <row r="32" spans="1:45" ht="15" x14ac:dyDescent="0.2">
      <c r="A32" s="17">
        <v>3</v>
      </c>
      <c r="B32" s="18">
        <v>50000</v>
      </c>
      <c r="C32" s="19">
        <v>0</v>
      </c>
      <c r="D32" s="20">
        <v>0</v>
      </c>
      <c r="E32" s="21">
        <v>25000</v>
      </c>
      <c r="F32" s="22">
        <v>0.5</v>
      </c>
      <c r="G32" s="23">
        <f>B32*0.2</f>
        <v>10000</v>
      </c>
      <c r="H32" s="20">
        <v>0.2</v>
      </c>
      <c r="I32" s="21">
        <f t="shared" si="2"/>
        <v>37500</v>
      </c>
      <c r="J32" s="22">
        <f t="shared" si="3"/>
        <v>0.75</v>
      </c>
      <c r="K32" s="19">
        <v>5500</v>
      </c>
      <c r="L32" s="20">
        <f t="shared" si="4"/>
        <v>0.11</v>
      </c>
      <c r="M32" s="21">
        <v>5500</v>
      </c>
      <c r="N32" s="24">
        <f t="shared" si="5"/>
        <v>0.11</v>
      </c>
      <c r="O32" s="25">
        <v>0</v>
      </c>
      <c r="P32" s="25">
        <v>0</v>
      </c>
      <c r="Q32" s="26">
        <v>5000</v>
      </c>
      <c r="R32" s="24">
        <f t="shared" si="6"/>
        <v>0.1</v>
      </c>
      <c r="S32" s="19">
        <v>3000</v>
      </c>
      <c r="T32" s="20">
        <f t="shared" si="0"/>
        <v>0.06</v>
      </c>
      <c r="U32" s="21">
        <f t="shared" ref="U32:U60" si="8">B32*0.25</f>
        <v>12500</v>
      </c>
      <c r="V32" s="22">
        <f t="shared" si="1"/>
        <v>0.25</v>
      </c>
      <c r="W32" s="20">
        <v>0</v>
      </c>
      <c r="X32" s="20">
        <v>0</v>
      </c>
      <c r="Y32" s="27">
        <v>12000</v>
      </c>
      <c r="Z32" s="22">
        <v>0.24</v>
      </c>
      <c r="AA32" s="21">
        <v>0</v>
      </c>
      <c r="AB32" s="20">
        <v>0</v>
      </c>
      <c r="AC32" s="21">
        <v>25000</v>
      </c>
      <c r="AD32" s="22">
        <f t="shared" si="7"/>
        <v>0.5</v>
      </c>
      <c r="AF32" s="53" t="e">
        <f>D32-#REF!</f>
        <v>#REF!</v>
      </c>
      <c r="AG32" s="53" t="e">
        <f>F32-#REF!</f>
        <v>#REF!</v>
      </c>
      <c r="AH32" s="53" t="e">
        <f>H32-#REF!</f>
        <v>#REF!</v>
      </c>
      <c r="AI32" s="53" t="e">
        <f>J32-#REF!</f>
        <v>#REF!</v>
      </c>
      <c r="AJ32" s="53" t="e">
        <f>L32-#REF!</f>
        <v>#REF!</v>
      </c>
      <c r="AK32" s="53" t="e">
        <f>N32-#REF!</f>
        <v>#REF!</v>
      </c>
      <c r="AL32" s="53" t="e">
        <f>P32-#REF!</f>
        <v>#REF!</v>
      </c>
      <c r="AM32" s="53" t="e">
        <f>R32-#REF!</f>
        <v>#REF!</v>
      </c>
      <c r="AN32" s="53" t="e">
        <f>T32-#REF!</f>
        <v>#REF!</v>
      </c>
      <c r="AO32" s="53" t="e">
        <f>V32-#REF!</f>
        <v>#REF!</v>
      </c>
      <c r="AP32" s="53" t="e">
        <f>X32-#REF!</f>
        <v>#REF!</v>
      </c>
      <c r="AQ32" s="53" t="e">
        <f>Z32-#REF!</f>
        <v>#REF!</v>
      </c>
      <c r="AR32" s="53" t="e">
        <f>AB32-#REF!</f>
        <v>#REF!</v>
      </c>
      <c r="AS32" s="53" t="e">
        <f>AD32-#REF!</f>
        <v>#REF!</v>
      </c>
    </row>
    <row r="33" spans="1:45" ht="15" x14ac:dyDescent="0.2">
      <c r="A33" s="17">
        <v>4</v>
      </c>
      <c r="B33" s="18">
        <v>55000</v>
      </c>
      <c r="C33" s="19">
        <v>0</v>
      </c>
      <c r="D33" s="20">
        <v>0</v>
      </c>
      <c r="E33" s="21">
        <v>27500</v>
      </c>
      <c r="F33" s="22">
        <v>0.5</v>
      </c>
      <c r="G33" s="19">
        <f>$B33*H33</f>
        <v>11000</v>
      </c>
      <c r="H33" s="20">
        <v>0.2</v>
      </c>
      <c r="I33" s="21">
        <f t="shared" si="2"/>
        <v>41250</v>
      </c>
      <c r="J33" s="22">
        <f t="shared" si="3"/>
        <v>0.75</v>
      </c>
      <c r="K33" s="19">
        <v>5500</v>
      </c>
      <c r="L33" s="20">
        <f t="shared" si="4"/>
        <v>0.1</v>
      </c>
      <c r="M33" s="21">
        <f t="shared" ref="M33:M68" si="9">B33*0.1</f>
        <v>5500</v>
      </c>
      <c r="N33" s="24">
        <f t="shared" si="5"/>
        <v>0.1</v>
      </c>
      <c r="O33" s="25">
        <v>0</v>
      </c>
      <c r="P33" s="25">
        <v>0</v>
      </c>
      <c r="Q33" s="26">
        <v>5500</v>
      </c>
      <c r="R33" s="24">
        <f t="shared" si="6"/>
        <v>0.1</v>
      </c>
      <c r="S33" s="19">
        <v>3500</v>
      </c>
      <c r="T33" s="20">
        <f t="shared" si="0"/>
        <v>6.363636363636363E-2</v>
      </c>
      <c r="U33" s="21">
        <f t="shared" si="8"/>
        <v>13750</v>
      </c>
      <c r="V33" s="22">
        <f t="shared" si="1"/>
        <v>0.25</v>
      </c>
      <c r="W33" s="20">
        <v>0</v>
      </c>
      <c r="X33" s="20">
        <v>0</v>
      </c>
      <c r="Y33" s="27">
        <v>12000</v>
      </c>
      <c r="Z33" s="22">
        <v>0.21818181818181817</v>
      </c>
      <c r="AA33" s="21">
        <v>0</v>
      </c>
      <c r="AB33" s="20">
        <v>0</v>
      </c>
      <c r="AC33" s="21">
        <v>27500</v>
      </c>
      <c r="AD33" s="22">
        <f t="shared" si="7"/>
        <v>0.5</v>
      </c>
      <c r="AF33" s="53" t="e">
        <f>D33-#REF!</f>
        <v>#REF!</v>
      </c>
      <c r="AG33" s="53" t="e">
        <f>F33-#REF!</f>
        <v>#REF!</v>
      </c>
      <c r="AH33" s="53" t="e">
        <f>H33-#REF!</f>
        <v>#REF!</v>
      </c>
      <c r="AI33" s="53" t="e">
        <f>J33-#REF!</f>
        <v>#REF!</v>
      </c>
      <c r="AJ33" s="53" t="e">
        <f>L33-#REF!</f>
        <v>#REF!</v>
      </c>
      <c r="AK33" s="53" t="e">
        <f>N33-#REF!</f>
        <v>#REF!</v>
      </c>
      <c r="AL33" s="53" t="e">
        <f>P33-#REF!</f>
        <v>#REF!</v>
      </c>
      <c r="AM33" s="53" t="e">
        <f>R33-#REF!</f>
        <v>#REF!</v>
      </c>
      <c r="AN33" s="53" t="e">
        <f>T33-#REF!</f>
        <v>#REF!</v>
      </c>
      <c r="AO33" s="53" t="e">
        <f>V33-#REF!</f>
        <v>#REF!</v>
      </c>
      <c r="AP33" s="53" t="e">
        <f>X33-#REF!</f>
        <v>#REF!</v>
      </c>
      <c r="AQ33" s="53" t="e">
        <f>Z33-#REF!</f>
        <v>#REF!</v>
      </c>
      <c r="AR33" s="53" t="e">
        <f>AB33-#REF!</f>
        <v>#REF!</v>
      </c>
      <c r="AS33" s="53" t="e">
        <f>AD33-#REF!</f>
        <v>#REF!</v>
      </c>
    </row>
    <row r="34" spans="1:45" ht="15" x14ac:dyDescent="0.2">
      <c r="A34" s="17">
        <v>5</v>
      </c>
      <c r="B34" s="18">
        <v>60000</v>
      </c>
      <c r="C34" s="19">
        <v>0</v>
      </c>
      <c r="D34" s="20">
        <v>0</v>
      </c>
      <c r="E34" s="21">
        <v>30000</v>
      </c>
      <c r="F34" s="22">
        <v>0.5</v>
      </c>
      <c r="G34" s="23">
        <f>B34*0.2</f>
        <v>12000</v>
      </c>
      <c r="H34" s="20">
        <v>0.2</v>
      </c>
      <c r="I34" s="21">
        <f t="shared" si="2"/>
        <v>45000</v>
      </c>
      <c r="J34" s="22">
        <f t="shared" si="3"/>
        <v>0.75</v>
      </c>
      <c r="K34" s="19">
        <v>5500</v>
      </c>
      <c r="L34" s="20">
        <f t="shared" si="4"/>
        <v>9.166666666666666E-2</v>
      </c>
      <c r="M34" s="21">
        <f t="shared" si="9"/>
        <v>6000</v>
      </c>
      <c r="N34" s="24">
        <f t="shared" si="5"/>
        <v>0.1</v>
      </c>
      <c r="O34" s="25">
        <v>0</v>
      </c>
      <c r="P34" s="25">
        <v>0</v>
      </c>
      <c r="Q34" s="26">
        <v>6000</v>
      </c>
      <c r="R34" s="24">
        <f t="shared" si="6"/>
        <v>0.1</v>
      </c>
      <c r="S34" s="19">
        <v>4000</v>
      </c>
      <c r="T34" s="20">
        <f t="shared" si="0"/>
        <v>6.6666666666666666E-2</v>
      </c>
      <c r="U34" s="21">
        <f t="shared" si="8"/>
        <v>15000</v>
      </c>
      <c r="V34" s="22">
        <f t="shared" si="1"/>
        <v>0.25</v>
      </c>
      <c r="W34" s="20">
        <v>0</v>
      </c>
      <c r="X34" s="20">
        <v>0</v>
      </c>
      <c r="Y34" s="27">
        <v>12000</v>
      </c>
      <c r="Z34" s="22">
        <v>0.2</v>
      </c>
      <c r="AA34" s="21">
        <v>0</v>
      </c>
      <c r="AB34" s="20">
        <v>0</v>
      </c>
      <c r="AC34" s="21">
        <v>30000</v>
      </c>
      <c r="AD34" s="22">
        <f t="shared" si="7"/>
        <v>0.5</v>
      </c>
      <c r="AF34" s="53" t="e">
        <f>D34-#REF!</f>
        <v>#REF!</v>
      </c>
      <c r="AG34" s="53" t="e">
        <f>F34-#REF!</f>
        <v>#REF!</v>
      </c>
      <c r="AH34" s="53" t="e">
        <f>H34-#REF!</f>
        <v>#REF!</v>
      </c>
      <c r="AI34" s="53" t="e">
        <f>J34-#REF!</f>
        <v>#REF!</v>
      </c>
      <c r="AJ34" s="53" t="e">
        <f>L34-#REF!</f>
        <v>#REF!</v>
      </c>
      <c r="AK34" s="53" t="e">
        <f>N34-#REF!</f>
        <v>#REF!</v>
      </c>
      <c r="AL34" s="53" t="e">
        <f>P34-#REF!</f>
        <v>#REF!</v>
      </c>
      <c r="AM34" s="53" t="e">
        <f>R34-#REF!</f>
        <v>#REF!</v>
      </c>
      <c r="AN34" s="53" t="e">
        <f>T34-#REF!</f>
        <v>#REF!</v>
      </c>
      <c r="AO34" s="53" t="e">
        <f>V34-#REF!</f>
        <v>#REF!</v>
      </c>
      <c r="AP34" s="53" t="e">
        <f>X34-#REF!</f>
        <v>#REF!</v>
      </c>
      <c r="AQ34" s="53" t="e">
        <f>Z34-#REF!</f>
        <v>#REF!</v>
      </c>
      <c r="AR34" s="53" t="e">
        <f>AB34-#REF!</f>
        <v>#REF!</v>
      </c>
      <c r="AS34" s="53" t="e">
        <f>AD34-#REF!</f>
        <v>#REF!</v>
      </c>
    </row>
    <row r="35" spans="1:45" ht="15" x14ac:dyDescent="0.2">
      <c r="A35" s="17">
        <v>6</v>
      </c>
      <c r="B35" s="18">
        <v>65000</v>
      </c>
      <c r="C35" s="19">
        <v>0</v>
      </c>
      <c r="D35" s="20">
        <v>0</v>
      </c>
      <c r="E35" s="21">
        <v>32500</v>
      </c>
      <c r="F35" s="22">
        <v>0.5</v>
      </c>
      <c r="G35" s="19">
        <f>$B35*H35</f>
        <v>13000</v>
      </c>
      <c r="H35" s="20">
        <v>0.2</v>
      </c>
      <c r="I35" s="21">
        <f t="shared" si="2"/>
        <v>48750</v>
      </c>
      <c r="J35" s="22">
        <f t="shared" si="3"/>
        <v>0.75</v>
      </c>
      <c r="K35" s="19">
        <v>5500</v>
      </c>
      <c r="L35" s="20">
        <f t="shared" si="4"/>
        <v>8.461538461538462E-2</v>
      </c>
      <c r="M35" s="21">
        <f t="shared" si="9"/>
        <v>6500</v>
      </c>
      <c r="N35" s="24">
        <f t="shared" si="5"/>
        <v>0.1</v>
      </c>
      <c r="O35" s="25">
        <v>0</v>
      </c>
      <c r="P35" s="25">
        <v>0</v>
      </c>
      <c r="Q35" s="26">
        <v>6500</v>
      </c>
      <c r="R35" s="24">
        <f t="shared" si="6"/>
        <v>0.1</v>
      </c>
      <c r="S35" s="19">
        <v>4000</v>
      </c>
      <c r="T35" s="20">
        <f t="shared" si="0"/>
        <v>6.1538461538461542E-2</v>
      </c>
      <c r="U35" s="21">
        <f t="shared" si="8"/>
        <v>16250</v>
      </c>
      <c r="V35" s="22">
        <v>0.25</v>
      </c>
      <c r="W35" s="20">
        <v>0</v>
      </c>
      <c r="X35" s="20">
        <v>0</v>
      </c>
      <c r="Y35" s="27">
        <v>12000</v>
      </c>
      <c r="Z35" s="22">
        <v>0.18461538461538463</v>
      </c>
      <c r="AA35" s="21">
        <v>0</v>
      </c>
      <c r="AB35" s="20">
        <v>0</v>
      </c>
      <c r="AC35" s="21">
        <v>32500</v>
      </c>
      <c r="AD35" s="22">
        <f t="shared" si="7"/>
        <v>0.5</v>
      </c>
      <c r="AF35" s="53" t="e">
        <f>D35-#REF!</f>
        <v>#REF!</v>
      </c>
      <c r="AG35" s="53" t="e">
        <f>F35-#REF!</f>
        <v>#REF!</v>
      </c>
      <c r="AH35" s="53" t="e">
        <f>H35-#REF!</f>
        <v>#REF!</v>
      </c>
      <c r="AI35" s="53" t="e">
        <f>J35-#REF!</f>
        <v>#REF!</v>
      </c>
      <c r="AJ35" s="53" t="e">
        <f>L35-#REF!</f>
        <v>#REF!</v>
      </c>
      <c r="AK35" s="53" t="e">
        <f>N35-#REF!</f>
        <v>#REF!</v>
      </c>
      <c r="AL35" s="53" t="e">
        <f>P35-#REF!</f>
        <v>#REF!</v>
      </c>
      <c r="AM35" s="53" t="e">
        <f>R35-#REF!</f>
        <v>#REF!</v>
      </c>
      <c r="AN35" s="53" t="e">
        <f>T35-#REF!</f>
        <v>#REF!</v>
      </c>
      <c r="AO35" s="53" t="e">
        <f>V35-#REF!</f>
        <v>#REF!</v>
      </c>
      <c r="AP35" s="53" t="e">
        <f>X35-#REF!</f>
        <v>#REF!</v>
      </c>
      <c r="AQ35" s="53" t="e">
        <f>Z35-#REF!</f>
        <v>#REF!</v>
      </c>
      <c r="AR35" s="53" t="e">
        <f>AB35-#REF!</f>
        <v>#REF!</v>
      </c>
      <c r="AS35" s="53" t="e">
        <f>AD35-#REF!</f>
        <v>#REF!</v>
      </c>
    </row>
    <row r="36" spans="1:45" ht="15" x14ac:dyDescent="0.2">
      <c r="A36" s="17">
        <v>7</v>
      </c>
      <c r="B36" s="18">
        <v>70000</v>
      </c>
      <c r="C36" s="19">
        <v>0</v>
      </c>
      <c r="D36" s="20">
        <v>0</v>
      </c>
      <c r="E36" s="21">
        <v>35000</v>
      </c>
      <c r="F36" s="22">
        <v>0.5</v>
      </c>
      <c r="G36" s="23">
        <f>B36*0.2</f>
        <v>14000</v>
      </c>
      <c r="H36" s="20">
        <v>0.2</v>
      </c>
      <c r="I36" s="21">
        <f t="shared" si="2"/>
        <v>52500</v>
      </c>
      <c r="J36" s="22">
        <f t="shared" si="3"/>
        <v>0.75</v>
      </c>
      <c r="K36" s="19">
        <v>5500</v>
      </c>
      <c r="L36" s="20">
        <f t="shared" si="4"/>
        <v>7.857142857142857E-2</v>
      </c>
      <c r="M36" s="21">
        <f t="shared" si="9"/>
        <v>7000</v>
      </c>
      <c r="N36" s="24">
        <f t="shared" si="5"/>
        <v>0.1</v>
      </c>
      <c r="O36" s="25">
        <v>0</v>
      </c>
      <c r="P36" s="25">
        <v>0</v>
      </c>
      <c r="Q36" s="26">
        <v>7000</v>
      </c>
      <c r="R36" s="24">
        <f t="shared" si="6"/>
        <v>0.1</v>
      </c>
      <c r="S36" s="19">
        <v>4000</v>
      </c>
      <c r="T36" s="20">
        <f t="shared" si="0"/>
        <v>5.7142857142857141E-2</v>
      </c>
      <c r="U36" s="21">
        <f t="shared" si="8"/>
        <v>17500</v>
      </c>
      <c r="V36" s="22">
        <f>U36/B36</f>
        <v>0.25</v>
      </c>
      <c r="W36" s="20">
        <v>0</v>
      </c>
      <c r="X36" s="20">
        <v>0</v>
      </c>
      <c r="Y36" s="27">
        <v>12000</v>
      </c>
      <c r="Z36" s="22">
        <v>0.17142857142857143</v>
      </c>
      <c r="AA36" s="21">
        <v>0</v>
      </c>
      <c r="AB36" s="20">
        <v>0</v>
      </c>
      <c r="AC36" s="21">
        <v>35000</v>
      </c>
      <c r="AD36" s="22">
        <f t="shared" si="7"/>
        <v>0.5</v>
      </c>
      <c r="AF36" s="53" t="e">
        <f>D36-#REF!</f>
        <v>#REF!</v>
      </c>
      <c r="AG36" s="53" t="e">
        <f>F36-#REF!</f>
        <v>#REF!</v>
      </c>
      <c r="AH36" s="53" t="e">
        <f>H36-#REF!</f>
        <v>#REF!</v>
      </c>
      <c r="AI36" s="53" t="e">
        <f>J36-#REF!</f>
        <v>#REF!</v>
      </c>
      <c r="AJ36" s="53" t="e">
        <f>L36-#REF!</f>
        <v>#REF!</v>
      </c>
      <c r="AK36" s="53" t="e">
        <f>N36-#REF!</f>
        <v>#REF!</v>
      </c>
      <c r="AL36" s="53" t="e">
        <f>P36-#REF!</f>
        <v>#REF!</v>
      </c>
      <c r="AM36" s="53" t="e">
        <f>R36-#REF!</f>
        <v>#REF!</v>
      </c>
      <c r="AN36" s="53" t="e">
        <f>T36-#REF!</f>
        <v>#REF!</v>
      </c>
      <c r="AO36" s="53" t="e">
        <f>V36-#REF!</f>
        <v>#REF!</v>
      </c>
      <c r="AP36" s="53" t="e">
        <f>X36-#REF!</f>
        <v>#REF!</v>
      </c>
      <c r="AQ36" s="53" t="e">
        <f>Z36-#REF!</f>
        <v>#REF!</v>
      </c>
      <c r="AR36" s="53" t="e">
        <f>AB36-#REF!</f>
        <v>#REF!</v>
      </c>
      <c r="AS36" s="53" t="e">
        <f>AD36-#REF!</f>
        <v>#REF!</v>
      </c>
    </row>
    <row r="37" spans="1:45" ht="15" x14ac:dyDescent="0.2">
      <c r="A37" s="17">
        <v>8</v>
      </c>
      <c r="B37" s="18">
        <v>75000</v>
      </c>
      <c r="C37" s="19">
        <v>0</v>
      </c>
      <c r="D37" s="20">
        <v>0</v>
      </c>
      <c r="E37" s="21">
        <v>37500</v>
      </c>
      <c r="F37" s="22">
        <v>0.5</v>
      </c>
      <c r="G37" s="19">
        <f>$B37*H37</f>
        <v>15000</v>
      </c>
      <c r="H37" s="20">
        <v>0.2</v>
      </c>
      <c r="I37" s="21">
        <f t="shared" si="2"/>
        <v>56250</v>
      </c>
      <c r="J37" s="22">
        <f t="shared" si="3"/>
        <v>0.75</v>
      </c>
      <c r="K37" s="19">
        <v>5500</v>
      </c>
      <c r="L37" s="20">
        <f t="shared" si="4"/>
        <v>7.3333333333333334E-2</v>
      </c>
      <c r="M37" s="21">
        <f t="shared" si="9"/>
        <v>7500</v>
      </c>
      <c r="N37" s="24">
        <f t="shared" si="5"/>
        <v>0.1</v>
      </c>
      <c r="O37" s="25">
        <v>0</v>
      </c>
      <c r="P37" s="25">
        <v>0</v>
      </c>
      <c r="Q37" s="26">
        <v>7500</v>
      </c>
      <c r="R37" s="24">
        <f t="shared" si="6"/>
        <v>0.1</v>
      </c>
      <c r="S37" s="19">
        <v>4000</v>
      </c>
      <c r="T37" s="20">
        <f t="shared" si="0"/>
        <v>5.3333333333333337E-2</v>
      </c>
      <c r="U37" s="21">
        <f t="shared" si="8"/>
        <v>18750</v>
      </c>
      <c r="V37" s="22">
        <v>0.24285714285714285</v>
      </c>
      <c r="W37" s="20">
        <v>0</v>
      </c>
      <c r="X37" s="20">
        <v>0</v>
      </c>
      <c r="Y37" s="27">
        <v>12000</v>
      </c>
      <c r="Z37" s="22">
        <v>0.16</v>
      </c>
      <c r="AA37" s="21">
        <v>0</v>
      </c>
      <c r="AB37" s="20">
        <v>0</v>
      </c>
      <c r="AC37" s="21">
        <v>37500</v>
      </c>
      <c r="AD37" s="22">
        <f t="shared" si="7"/>
        <v>0.5</v>
      </c>
      <c r="AF37" s="53" t="e">
        <f>D37-#REF!</f>
        <v>#REF!</v>
      </c>
      <c r="AG37" s="53" t="e">
        <f>F37-#REF!</f>
        <v>#REF!</v>
      </c>
      <c r="AH37" s="53" t="e">
        <f>H37-#REF!</f>
        <v>#REF!</v>
      </c>
      <c r="AI37" s="53" t="e">
        <f>J37-#REF!</f>
        <v>#REF!</v>
      </c>
      <c r="AJ37" s="53" t="e">
        <f>L37-#REF!</f>
        <v>#REF!</v>
      </c>
      <c r="AK37" s="53" t="e">
        <f>N37-#REF!</f>
        <v>#REF!</v>
      </c>
      <c r="AL37" s="53" t="e">
        <f>P37-#REF!</f>
        <v>#REF!</v>
      </c>
      <c r="AM37" s="53" t="e">
        <f>R37-#REF!</f>
        <v>#REF!</v>
      </c>
      <c r="AN37" s="53" t="e">
        <f>T37-#REF!</f>
        <v>#REF!</v>
      </c>
      <c r="AO37" s="53" t="e">
        <f>V37-#REF!</f>
        <v>#REF!</v>
      </c>
      <c r="AP37" s="53" t="e">
        <f>X37-#REF!</f>
        <v>#REF!</v>
      </c>
      <c r="AQ37" s="53" t="e">
        <f>Z37-#REF!</f>
        <v>#REF!</v>
      </c>
      <c r="AR37" s="53" t="e">
        <f>AB37-#REF!</f>
        <v>#REF!</v>
      </c>
      <c r="AS37" s="53" t="e">
        <f>AD37-#REF!</f>
        <v>#REF!</v>
      </c>
    </row>
    <row r="38" spans="1:45" ht="15" x14ac:dyDescent="0.2">
      <c r="A38" s="17">
        <v>9</v>
      </c>
      <c r="B38" s="18">
        <v>80000</v>
      </c>
      <c r="C38" s="19">
        <v>0</v>
      </c>
      <c r="D38" s="20">
        <v>0</v>
      </c>
      <c r="E38" s="21">
        <v>40000</v>
      </c>
      <c r="F38" s="22">
        <v>0.5</v>
      </c>
      <c r="G38" s="23">
        <f>B38*0.2</f>
        <v>16000</v>
      </c>
      <c r="H38" s="20">
        <v>0.2</v>
      </c>
      <c r="I38" s="21">
        <f t="shared" si="2"/>
        <v>60000</v>
      </c>
      <c r="J38" s="22">
        <f t="shared" si="3"/>
        <v>0.75</v>
      </c>
      <c r="K38" s="19">
        <v>5500</v>
      </c>
      <c r="L38" s="20">
        <f t="shared" si="4"/>
        <v>6.8750000000000006E-2</v>
      </c>
      <c r="M38" s="21">
        <f t="shared" si="9"/>
        <v>8000</v>
      </c>
      <c r="N38" s="24">
        <f t="shared" si="5"/>
        <v>0.1</v>
      </c>
      <c r="O38" s="25">
        <v>0</v>
      </c>
      <c r="P38" s="25">
        <v>0</v>
      </c>
      <c r="Q38" s="26">
        <v>8000</v>
      </c>
      <c r="R38" s="24">
        <f t="shared" si="6"/>
        <v>0.1</v>
      </c>
      <c r="S38" s="19">
        <v>4000</v>
      </c>
      <c r="T38" s="20">
        <f t="shared" si="0"/>
        <v>0.05</v>
      </c>
      <c r="U38" s="21">
        <f t="shared" si="8"/>
        <v>20000</v>
      </c>
      <c r="V38" s="22">
        <f t="shared" ref="V38:V49" si="10">U38/B38</f>
        <v>0.25</v>
      </c>
      <c r="W38" s="20">
        <v>0</v>
      </c>
      <c r="X38" s="20">
        <v>0</v>
      </c>
      <c r="Y38" s="27">
        <v>12000</v>
      </c>
      <c r="Z38" s="22">
        <v>0.15</v>
      </c>
      <c r="AA38" s="21">
        <v>0</v>
      </c>
      <c r="AB38" s="20">
        <v>0</v>
      </c>
      <c r="AC38" s="21">
        <v>40000</v>
      </c>
      <c r="AD38" s="22">
        <f t="shared" si="7"/>
        <v>0.5</v>
      </c>
      <c r="AF38" s="53" t="e">
        <f>D38-#REF!</f>
        <v>#REF!</v>
      </c>
      <c r="AG38" s="53" t="e">
        <f>F38-#REF!</f>
        <v>#REF!</v>
      </c>
      <c r="AH38" s="53" t="e">
        <f>H38-#REF!</f>
        <v>#REF!</v>
      </c>
      <c r="AI38" s="53" t="e">
        <f>J38-#REF!</f>
        <v>#REF!</v>
      </c>
      <c r="AJ38" s="53" t="e">
        <f>L38-#REF!</f>
        <v>#REF!</v>
      </c>
      <c r="AK38" s="53" t="e">
        <f>N38-#REF!</f>
        <v>#REF!</v>
      </c>
      <c r="AL38" s="53" t="e">
        <f>P38-#REF!</f>
        <v>#REF!</v>
      </c>
      <c r="AM38" s="53" t="e">
        <f>R38-#REF!</f>
        <v>#REF!</v>
      </c>
      <c r="AN38" s="53" t="e">
        <f>T38-#REF!</f>
        <v>#REF!</v>
      </c>
      <c r="AO38" s="53" t="e">
        <f>V38-#REF!</f>
        <v>#REF!</v>
      </c>
      <c r="AP38" s="53" t="e">
        <f>X38-#REF!</f>
        <v>#REF!</v>
      </c>
      <c r="AQ38" s="53" t="e">
        <f>Z38-#REF!</f>
        <v>#REF!</v>
      </c>
      <c r="AR38" s="53" t="e">
        <f>AB38-#REF!</f>
        <v>#REF!</v>
      </c>
      <c r="AS38" s="53" t="e">
        <f>AD38-#REF!</f>
        <v>#REF!</v>
      </c>
    </row>
    <row r="39" spans="1:45" ht="15" x14ac:dyDescent="0.2">
      <c r="A39" s="17">
        <v>10</v>
      </c>
      <c r="B39" s="18">
        <v>100000</v>
      </c>
      <c r="C39" s="19">
        <v>0</v>
      </c>
      <c r="D39" s="20">
        <v>0</v>
      </c>
      <c r="E39" s="21">
        <v>50000</v>
      </c>
      <c r="F39" s="22">
        <v>0.5</v>
      </c>
      <c r="G39" s="23">
        <f>B39*0.2</f>
        <v>20000</v>
      </c>
      <c r="H39" s="20">
        <v>0.2</v>
      </c>
      <c r="I39" s="21">
        <f t="shared" si="2"/>
        <v>75000</v>
      </c>
      <c r="J39" s="22">
        <f t="shared" si="3"/>
        <v>0.75</v>
      </c>
      <c r="K39" s="19">
        <v>5500</v>
      </c>
      <c r="L39" s="20">
        <f t="shared" si="4"/>
        <v>5.5E-2</v>
      </c>
      <c r="M39" s="21">
        <f t="shared" si="9"/>
        <v>10000</v>
      </c>
      <c r="N39" s="24">
        <f t="shared" si="5"/>
        <v>0.1</v>
      </c>
      <c r="O39" s="25">
        <v>0</v>
      </c>
      <c r="P39" s="25">
        <v>0</v>
      </c>
      <c r="Q39" s="26">
        <v>10000</v>
      </c>
      <c r="R39" s="24">
        <f t="shared" si="6"/>
        <v>0.1</v>
      </c>
      <c r="S39" s="19">
        <v>5000</v>
      </c>
      <c r="T39" s="20">
        <f t="shared" si="0"/>
        <v>0.05</v>
      </c>
      <c r="U39" s="21">
        <f t="shared" si="8"/>
        <v>25000</v>
      </c>
      <c r="V39" s="22">
        <f t="shared" si="10"/>
        <v>0.25</v>
      </c>
      <c r="W39" s="20">
        <v>0</v>
      </c>
      <c r="X39" s="20">
        <v>0</v>
      </c>
      <c r="Y39" s="27">
        <v>12000</v>
      </c>
      <c r="Z39" s="22">
        <v>0.12</v>
      </c>
      <c r="AA39" s="21">
        <v>0</v>
      </c>
      <c r="AB39" s="20">
        <v>0</v>
      </c>
      <c r="AC39" s="21">
        <v>50000</v>
      </c>
      <c r="AD39" s="22">
        <f t="shared" si="7"/>
        <v>0.5</v>
      </c>
      <c r="AF39" s="53" t="e">
        <f>D39-#REF!</f>
        <v>#REF!</v>
      </c>
      <c r="AG39" s="53" t="e">
        <f>F39-#REF!</f>
        <v>#REF!</v>
      </c>
      <c r="AH39" s="53" t="e">
        <f>H39-#REF!</f>
        <v>#REF!</v>
      </c>
      <c r="AI39" s="53" t="e">
        <f>J39-#REF!</f>
        <v>#REF!</v>
      </c>
      <c r="AJ39" s="53" t="e">
        <f>L39-#REF!</f>
        <v>#REF!</v>
      </c>
      <c r="AK39" s="53" t="e">
        <f>N39-#REF!</f>
        <v>#REF!</v>
      </c>
      <c r="AL39" s="53" t="e">
        <f>P39-#REF!</f>
        <v>#REF!</v>
      </c>
      <c r="AM39" s="53" t="e">
        <f>R39-#REF!</f>
        <v>#REF!</v>
      </c>
      <c r="AN39" s="53" t="e">
        <f>T39-#REF!</f>
        <v>#REF!</v>
      </c>
      <c r="AO39" s="53" t="e">
        <f>V39-#REF!</f>
        <v>#REF!</v>
      </c>
      <c r="AP39" s="53" t="e">
        <f>X39-#REF!</f>
        <v>#REF!</v>
      </c>
      <c r="AQ39" s="53" t="e">
        <f>Z39-#REF!</f>
        <v>#REF!</v>
      </c>
      <c r="AR39" s="53" t="e">
        <f>AB39-#REF!</f>
        <v>#REF!</v>
      </c>
      <c r="AS39" s="53" t="e">
        <f>AD39-#REF!</f>
        <v>#REF!</v>
      </c>
    </row>
    <row r="40" spans="1:45" ht="15" x14ac:dyDescent="0.2">
      <c r="A40" s="17">
        <v>11</v>
      </c>
      <c r="B40" s="18">
        <v>105000</v>
      </c>
      <c r="C40" s="19">
        <v>0</v>
      </c>
      <c r="D40" s="20">
        <v>0</v>
      </c>
      <c r="E40" s="21">
        <v>52500</v>
      </c>
      <c r="F40" s="22">
        <v>0.5</v>
      </c>
      <c r="G40" s="19">
        <f>$B40*H40</f>
        <v>21000</v>
      </c>
      <c r="H40" s="20">
        <v>0.2</v>
      </c>
      <c r="I40" s="21">
        <f t="shared" si="2"/>
        <v>78750</v>
      </c>
      <c r="J40" s="22">
        <f t="shared" si="3"/>
        <v>0.75</v>
      </c>
      <c r="K40" s="19">
        <v>5500</v>
      </c>
      <c r="L40" s="20">
        <f t="shared" si="4"/>
        <v>5.2380952380952382E-2</v>
      </c>
      <c r="M40" s="21">
        <f t="shared" si="9"/>
        <v>10500</v>
      </c>
      <c r="N40" s="24">
        <f t="shared" si="5"/>
        <v>0.1</v>
      </c>
      <c r="O40" s="25">
        <v>0</v>
      </c>
      <c r="P40" s="25">
        <v>0</v>
      </c>
      <c r="Q40" s="26">
        <v>10500</v>
      </c>
      <c r="R40" s="24">
        <f t="shared" si="6"/>
        <v>0.1</v>
      </c>
      <c r="S40" s="19">
        <f>$B40*T40</f>
        <v>5250</v>
      </c>
      <c r="T40" s="20">
        <v>0.05</v>
      </c>
      <c r="U40" s="21">
        <f t="shared" si="8"/>
        <v>26250</v>
      </c>
      <c r="V40" s="22">
        <f t="shared" si="10"/>
        <v>0.25</v>
      </c>
      <c r="W40" s="20">
        <v>0</v>
      </c>
      <c r="X40" s="20">
        <v>0</v>
      </c>
      <c r="Y40" s="27">
        <v>12000</v>
      </c>
      <c r="Z40" s="22">
        <v>0.11428571428571428</v>
      </c>
      <c r="AA40" s="21">
        <v>0</v>
      </c>
      <c r="AB40" s="20">
        <v>0</v>
      </c>
      <c r="AC40" s="21">
        <v>52500</v>
      </c>
      <c r="AD40" s="22">
        <f t="shared" si="7"/>
        <v>0.5</v>
      </c>
      <c r="AF40" s="53" t="e">
        <f>D40-#REF!</f>
        <v>#REF!</v>
      </c>
      <c r="AG40" s="53" t="e">
        <f>F40-#REF!</f>
        <v>#REF!</v>
      </c>
      <c r="AH40" s="53" t="e">
        <f>H40-#REF!</f>
        <v>#REF!</v>
      </c>
      <c r="AI40" s="53" t="e">
        <f>J40-#REF!</f>
        <v>#REF!</v>
      </c>
      <c r="AJ40" s="53" t="e">
        <f>L40-#REF!</f>
        <v>#REF!</v>
      </c>
      <c r="AK40" s="53" t="e">
        <f>N40-#REF!</f>
        <v>#REF!</v>
      </c>
      <c r="AL40" s="53" t="e">
        <f>P40-#REF!</f>
        <v>#REF!</v>
      </c>
      <c r="AM40" s="53" t="e">
        <f>R40-#REF!</f>
        <v>#REF!</v>
      </c>
      <c r="AN40" s="53" t="e">
        <f>T40-#REF!</f>
        <v>#REF!</v>
      </c>
      <c r="AO40" s="53" t="e">
        <f>V40-#REF!</f>
        <v>#REF!</v>
      </c>
      <c r="AP40" s="53" t="e">
        <f>X40-#REF!</f>
        <v>#REF!</v>
      </c>
      <c r="AQ40" s="53" t="e">
        <f>Z40-#REF!</f>
        <v>#REF!</v>
      </c>
      <c r="AR40" s="53" t="e">
        <f>AB40-#REF!</f>
        <v>#REF!</v>
      </c>
      <c r="AS40" s="53" t="e">
        <f>AD40-#REF!</f>
        <v>#REF!</v>
      </c>
    </row>
    <row r="41" spans="1:45" ht="15" x14ac:dyDescent="0.2">
      <c r="A41" s="17">
        <v>12</v>
      </c>
      <c r="B41" s="18">
        <v>110000</v>
      </c>
      <c r="C41" s="19">
        <v>0</v>
      </c>
      <c r="D41" s="20">
        <v>0</v>
      </c>
      <c r="E41" s="21">
        <v>55000</v>
      </c>
      <c r="F41" s="22">
        <v>0.5</v>
      </c>
      <c r="G41" s="23">
        <f>B41*0.2</f>
        <v>22000</v>
      </c>
      <c r="H41" s="20">
        <v>0.2</v>
      </c>
      <c r="I41" s="21">
        <f t="shared" si="2"/>
        <v>82500</v>
      </c>
      <c r="J41" s="22">
        <f t="shared" si="3"/>
        <v>0.75</v>
      </c>
      <c r="K41" s="19">
        <v>5500</v>
      </c>
      <c r="L41" s="20">
        <f t="shared" si="4"/>
        <v>0.05</v>
      </c>
      <c r="M41" s="21">
        <f t="shared" si="9"/>
        <v>11000</v>
      </c>
      <c r="N41" s="24">
        <f t="shared" si="5"/>
        <v>0.1</v>
      </c>
      <c r="O41" s="25">
        <v>0</v>
      </c>
      <c r="P41" s="25">
        <v>0</v>
      </c>
      <c r="Q41" s="26">
        <v>11000</v>
      </c>
      <c r="R41" s="24">
        <f t="shared" si="6"/>
        <v>0.1</v>
      </c>
      <c r="S41" s="19">
        <v>5500</v>
      </c>
      <c r="T41" s="20">
        <f t="shared" ref="T41:T49" si="11">S41/B41</f>
        <v>0.05</v>
      </c>
      <c r="U41" s="21">
        <f t="shared" si="8"/>
        <v>27500</v>
      </c>
      <c r="V41" s="22">
        <f t="shared" si="10"/>
        <v>0.25</v>
      </c>
      <c r="W41" s="20">
        <v>0</v>
      </c>
      <c r="X41" s="20">
        <v>0</v>
      </c>
      <c r="Y41" s="27">
        <v>12000</v>
      </c>
      <c r="Z41" s="22">
        <v>0.10909090909090909</v>
      </c>
      <c r="AA41" s="21">
        <v>0</v>
      </c>
      <c r="AB41" s="20">
        <v>0</v>
      </c>
      <c r="AC41" s="21">
        <v>55000</v>
      </c>
      <c r="AD41" s="22">
        <f t="shared" si="7"/>
        <v>0.5</v>
      </c>
      <c r="AF41" s="53" t="e">
        <f>D41-#REF!</f>
        <v>#REF!</v>
      </c>
      <c r="AG41" s="53" t="e">
        <f>F41-#REF!</f>
        <v>#REF!</v>
      </c>
      <c r="AH41" s="53" t="e">
        <f>H41-#REF!</f>
        <v>#REF!</v>
      </c>
      <c r="AI41" s="53" t="e">
        <f>J41-#REF!</f>
        <v>#REF!</v>
      </c>
      <c r="AJ41" s="53" t="e">
        <f>L41-#REF!</f>
        <v>#REF!</v>
      </c>
      <c r="AK41" s="53" t="e">
        <f>N41-#REF!</f>
        <v>#REF!</v>
      </c>
      <c r="AL41" s="53" t="e">
        <f>P41-#REF!</f>
        <v>#REF!</v>
      </c>
      <c r="AM41" s="53" t="e">
        <f>R41-#REF!</f>
        <v>#REF!</v>
      </c>
      <c r="AN41" s="53" t="e">
        <f>T41-#REF!</f>
        <v>#REF!</v>
      </c>
      <c r="AO41" s="53" t="e">
        <f>V41-#REF!</f>
        <v>#REF!</v>
      </c>
      <c r="AP41" s="53" t="e">
        <f>X41-#REF!</f>
        <v>#REF!</v>
      </c>
      <c r="AQ41" s="53" t="e">
        <f>Z41-#REF!</f>
        <v>#REF!</v>
      </c>
      <c r="AR41" s="53" t="e">
        <f>AB41-#REF!</f>
        <v>#REF!</v>
      </c>
      <c r="AS41" s="53" t="e">
        <f>AD41-#REF!</f>
        <v>#REF!</v>
      </c>
    </row>
    <row r="42" spans="1:45" ht="15" x14ac:dyDescent="0.2">
      <c r="A42" s="17">
        <v>13</v>
      </c>
      <c r="B42" s="18">
        <v>112500</v>
      </c>
      <c r="C42" s="19">
        <v>0</v>
      </c>
      <c r="D42" s="20">
        <v>0</v>
      </c>
      <c r="E42" s="21">
        <v>56250</v>
      </c>
      <c r="F42" s="22">
        <v>0.5</v>
      </c>
      <c r="G42" s="19">
        <f>$B42*H42</f>
        <v>22500</v>
      </c>
      <c r="H42" s="20">
        <v>0.2</v>
      </c>
      <c r="I42" s="21">
        <f t="shared" si="2"/>
        <v>84375</v>
      </c>
      <c r="J42" s="22">
        <f t="shared" si="3"/>
        <v>0.75</v>
      </c>
      <c r="K42" s="19">
        <v>5500</v>
      </c>
      <c r="L42" s="20">
        <f t="shared" si="4"/>
        <v>4.8888888888888891E-2</v>
      </c>
      <c r="M42" s="21">
        <f t="shared" si="9"/>
        <v>11250</v>
      </c>
      <c r="N42" s="24">
        <f t="shared" si="5"/>
        <v>0.1</v>
      </c>
      <c r="O42" s="25">
        <v>0</v>
      </c>
      <c r="P42" s="25">
        <v>0</v>
      </c>
      <c r="Q42" s="26">
        <v>11000</v>
      </c>
      <c r="R42" s="24">
        <f t="shared" si="6"/>
        <v>9.7777777777777783E-2</v>
      </c>
      <c r="S42" s="19">
        <f>S41+(500/4)</f>
        <v>5625</v>
      </c>
      <c r="T42" s="20">
        <f t="shared" si="11"/>
        <v>0.05</v>
      </c>
      <c r="U42" s="21">
        <f t="shared" si="8"/>
        <v>28125</v>
      </c>
      <c r="V42" s="22">
        <f t="shared" si="10"/>
        <v>0.25</v>
      </c>
      <c r="W42" s="20">
        <v>0</v>
      </c>
      <c r="X42" s="20">
        <v>0</v>
      </c>
      <c r="Y42" s="27">
        <v>12000</v>
      </c>
      <c r="Z42" s="22">
        <v>0.10666666666666667</v>
      </c>
      <c r="AA42" s="21">
        <v>0</v>
      </c>
      <c r="AB42" s="20">
        <v>0</v>
      </c>
      <c r="AC42" s="21">
        <v>56250</v>
      </c>
      <c r="AD42" s="22">
        <f t="shared" si="7"/>
        <v>0.5</v>
      </c>
      <c r="AF42" s="53" t="e">
        <f>D42-#REF!</f>
        <v>#REF!</v>
      </c>
      <c r="AG42" s="53" t="e">
        <f>F42-#REF!</f>
        <v>#REF!</v>
      </c>
      <c r="AH42" s="53" t="e">
        <f>H42-#REF!</f>
        <v>#REF!</v>
      </c>
      <c r="AI42" s="53" t="e">
        <f>J42-#REF!</f>
        <v>#REF!</v>
      </c>
      <c r="AJ42" s="53" t="e">
        <f>L42-#REF!</f>
        <v>#REF!</v>
      </c>
      <c r="AK42" s="53" t="e">
        <f>N42-#REF!</f>
        <v>#REF!</v>
      </c>
      <c r="AL42" s="53" t="e">
        <f>P42-#REF!</f>
        <v>#REF!</v>
      </c>
      <c r="AM42" s="53" t="e">
        <f>R42-#REF!</f>
        <v>#REF!</v>
      </c>
      <c r="AN42" s="53" t="e">
        <f>T42-#REF!</f>
        <v>#REF!</v>
      </c>
      <c r="AO42" s="53" t="e">
        <f>V42-#REF!</f>
        <v>#REF!</v>
      </c>
      <c r="AP42" s="53" t="e">
        <f>X42-#REF!</f>
        <v>#REF!</v>
      </c>
      <c r="AQ42" s="53" t="e">
        <f>Z42-#REF!</f>
        <v>#REF!</v>
      </c>
      <c r="AR42" s="53" t="e">
        <f>AB42-#REF!</f>
        <v>#REF!</v>
      </c>
      <c r="AS42" s="53" t="e">
        <f>AD42-#REF!</f>
        <v>#REF!</v>
      </c>
    </row>
    <row r="43" spans="1:45" ht="15" x14ac:dyDescent="0.2">
      <c r="A43" s="17">
        <v>14</v>
      </c>
      <c r="B43" s="18">
        <v>115000</v>
      </c>
      <c r="C43" s="19">
        <v>0</v>
      </c>
      <c r="D43" s="20">
        <v>0</v>
      </c>
      <c r="E43" s="21">
        <v>57500</v>
      </c>
      <c r="F43" s="22">
        <v>0.5</v>
      </c>
      <c r="G43" s="19">
        <f>$B43*H43</f>
        <v>23000</v>
      </c>
      <c r="H43" s="20">
        <v>0.2</v>
      </c>
      <c r="I43" s="21">
        <f t="shared" si="2"/>
        <v>86250</v>
      </c>
      <c r="J43" s="22">
        <f t="shared" si="3"/>
        <v>0.75</v>
      </c>
      <c r="K43" s="19">
        <v>5500</v>
      </c>
      <c r="L43" s="20">
        <f t="shared" si="4"/>
        <v>4.7826086956521741E-2</v>
      </c>
      <c r="M43" s="21">
        <f t="shared" si="9"/>
        <v>11500</v>
      </c>
      <c r="N43" s="24">
        <f t="shared" si="5"/>
        <v>0.1</v>
      </c>
      <c r="O43" s="25">
        <v>0</v>
      </c>
      <c r="P43" s="25">
        <v>0</v>
      </c>
      <c r="Q43" s="26">
        <v>11000</v>
      </c>
      <c r="R43" s="24">
        <f t="shared" si="6"/>
        <v>9.5652173913043481E-2</v>
      </c>
      <c r="S43" s="19">
        <f>S42+(500/4)</f>
        <v>5750</v>
      </c>
      <c r="T43" s="20">
        <f t="shared" si="11"/>
        <v>0.05</v>
      </c>
      <c r="U43" s="21">
        <f t="shared" si="8"/>
        <v>28750</v>
      </c>
      <c r="V43" s="22">
        <f t="shared" si="10"/>
        <v>0.25</v>
      </c>
      <c r="W43" s="20">
        <v>0</v>
      </c>
      <c r="X43" s="20">
        <v>0</v>
      </c>
      <c r="Y43" s="27">
        <v>12000</v>
      </c>
      <c r="Z43" s="22">
        <v>0.10434782608695652</v>
      </c>
      <c r="AA43" s="21">
        <v>0</v>
      </c>
      <c r="AB43" s="20">
        <v>0</v>
      </c>
      <c r="AC43" s="21">
        <v>57500</v>
      </c>
      <c r="AD43" s="22">
        <f t="shared" si="7"/>
        <v>0.5</v>
      </c>
      <c r="AF43" s="53" t="e">
        <f>D43-#REF!</f>
        <v>#REF!</v>
      </c>
      <c r="AG43" s="53" t="e">
        <f>F43-#REF!</f>
        <v>#REF!</v>
      </c>
      <c r="AH43" s="53" t="e">
        <f>H43-#REF!</f>
        <v>#REF!</v>
      </c>
      <c r="AI43" s="53" t="e">
        <f>J43-#REF!</f>
        <v>#REF!</v>
      </c>
      <c r="AJ43" s="53" t="e">
        <f>L43-#REF!</f>
        <v>#REF!</v>
      </c>
      <c r="AK43" s="53" t="e">
        <f>N43-#REF!</f>
        <v>#REF!</v>
      </c>
      <c r="AL43" s="53" t="e">
        <f>P43-#REF!</f>
        <v>#REF!</v>
      </c>
      <c r="AM43" s="53" t="e">
        <f>R43-#REF!</f>
        <v>#REF!</v>
      </c>
      <c r="AN43" s="53" t="e">
        <f>T43-#REF!</f>
        <v>#REF!</v>
      </c>
      <c r="AO43" s="53" t="e">
        <f>V43-#REF!</f>
        <v>#REF!</v>
      </c>
      <c r="AP43" s="53" t="e">
        <f>X43-#REF!</f>
        <v>#REF!</v>
      </c>
      <c r="AQ43" s="53" t="e">
        <f>Z43-#REF!</f>
        <v>#REF!</v>
      </c>
      <c r="AR43" s="53" t="e">
        <f>AB43-#REF!</f>
        <v>#REF!</v>
      </c>
      <c r="AS43" s="53" t="e">
        <f>AD43-#REF!</f>
        <v>#REF!</v>
      </c>
    </row>
    <row r="44" spans="1:45" ht="15" x14ac:dyDescent="0.2">
      <c r="A44" s="17">
        <v>15</v>
      </c>
      <c r="B44" s="18">
        <v>117500</v>
      </c>
      <c r="C44" s="19">
        <v>0</v>
      </c>
      <c r="D44" s="20">
        <v>0</v>
      </c>
      <c r="E44" s="21">
        <v>58750</v>
      </c>
      <c r="F44" s="22">
        <v>0.5</v>
      </c>
      <c r="G44" s="19">
        <f>$B44*H44</f>
        <v>23500</v>
      </c>
      <c r="H44" s="20">
        <v>0.2</v>
      </c>
      <c r="I44" s="21">
        <f t="shared" si="2"/>
        <v>88125</v>
      </c>
      <c r="J44" s="22">
        <f t="shared" si="3"/>
        <v>0.75</v>
      </c>
      <c r="K44" s="19">
        <v>5500</v>
      </c>
      <c r="L44" s="20">
        <f t="shared" si="4"/>
        <v>4.6808510638297871E-2</v>
      </c>
      <c r="M44" s="21">
        <f t="shared" si="9"/>
        <v>11750</v>
      </c>
      <c r="N44" s="24">
        <f t="shared" si="5"/>
        <v>0.1</v>
      </c>
      <c r="O44" s="25">
        <v>0</v>
      </c>
      <c r="P44" s="25">
        <v>0</v>
      </c>
      <c r="Q44" s="26">
        <v>11000</v>
      </c>
      <c r="R44" s="24">
        <f t="shared" si="6"/>
        <v>9.3617021276595741E-2</v>
      </c>
      <c r="S44" s="19">
        <f>S43+(500/4)</f>
        <v>5875</v>
      </c>
      <c r="T44" s="20">
        <f t="shared" si="11"/>
        <v>0.05</v>
      </c>
      <c r="U44" s="21">
        <f t="shared" si="8"/>
        <v>29375</v>
      </c>
      <c r="V44" s="22">
        <f t="shared" si="10"/>
        <v>0.25</v>
      </c>
      <c r="W44" s="20">
        <v>0</v>
      </c>
      <c r="X44" s="20">
        <v>0</v>
      </c>
      <c r="Y44" s="27">
        <v>12000</v>
      </c>
      <c r="Z44" s="22">
        <v>0.10212765957446808</v>
      </c>
      <c r="AA44" s="21">
        <v>0</v>
      </c>
      <c r="AB44" s="20">
        <v>0</v>
      </c>
      <c r="AC44" s="21">
        <v>58750</v>
      </c>
      <c r="AD44" s="22">
        <f t="shared" si="7"/>
        <v>0.5</v>
      </c>
      <c r="AF44" s="53" t="e">
        <f>D44-#REF!</f>
        <v>#REF!</v>
      </c>
      <c r="AG44" s="53" t="e">
        <f>F44-#REF!</f>
        <v>#REF!</v>
      </c>
      <c r="AH44" s="53" t="e">
        <f>H44-#REF!</f>
        <v>#REF!</v>
      </c>
      <c r="AI44" s="53" t="e">
        <f>J44-#REF!</f>
        <v>#REF!</v>
      </c>
      <c r="AJ44" s="53" t="e">
        <f>L44-#REF!</f>
        <v>#REF!</v>
      </c>
      <c r="AK44" s="53" t="e">
        <f>N44-#REF!</f>
        <v>#REF!</v>
      </c>
      <c r="AL44" s="53" t="e">
        <f>P44-#REF!</f>
        <v>#REF!</v>
      </c>
      <c r="AM44" s="53" t="e">
        <f>R44-#REF!</f>
        <v>#REF!</v>
      </c>
      <c r="AN44" s="53" t="e">
        <f>T44-#REF!</f>
        <v>#REF!</v>
      </c>
      <c r="AO44" s="53" t="e">
        <f>V44-#REF!</f>
        <v>#REF!</v>
      </c>
      <c r="AP44" s="53" t="e">
        <f>X44-#REF!</f>
        <v>#REF!</v>
      </c>
      <c r="AQ44" s="53" t="e">
        <f>Z44-#REF!</f>
        <v>#REF!</v>
      </c>
      <c r="AR44" s="53" t="e">
        <f>AB44-#REF!</f>
        <v>#REF!</v>
      </c>
      <c r="AS44" s="53" t="e">
        <f>AD44-#REF!</f>
        <v>#REF!</v>
      </c>
    </row>
    <row r="45" spans="1:45" ht="15" x14ac:dyDescent="0.2">
      <c r="A45" s="17">
        <v>16</v>
      </c>
      <c r="B45" s="18">
        <v>120000</v>
      </c>
      <c r="C45" s="19">
        <v>0</v>
      </c>
      <c r="D45" s="20">
        <v>0</v>
      </c>
      <c r="E45" s="21">
        <v>60000</v>
      </c>
      <c r="F45" s="22">
        <v>0.5</v>
      </c>
      <c r="G45" s="23">
        <f>B45*0.2</f>
        <v>24000</v>
      </c>
      <c r="H45" s="20">
        <v>0.2</v>
      </c>
      <c r="I45" s="21">
        <f t="shared" si="2"/>
        <v>90000</v>
      </c>
      <c r="J45" s="22">
        <f t="shared" si="3"/>
        <v>0.75</v>
      </c>
      <c r="K45" s="19">
        <v>5500</v>
      </c>
      <c r="L45" s="20">
        <f t="shared" si="4"/>
        <v>4.583333333333333E-2</v>
      </c>
      <c r="M45" s="21">
        <f t="shared" si="9"/>
        <v>12000</v>
      </c>
      <c r="N45" s="24">
        <f t="shared" si="5"/>
        <v>0.1</v>
      </c>
      <c r="O45" s="25">
        <v>0</v>
      </c>
      <c r="P45" s="25">
        <v>0</v>
      </c>
      <c r="Q45" s="26">
        <v>11000</v>
      </c>
      <c r="R45" s="24">
        <f t="shared" si="6"/>
        <v>9.166666666666666E-2</v>
      </c>
      <c r="S45" s="19">
        <v>6000</v>
      </c>
      <c r="T45" s="20">
        <f t="shared" si="11"/>
        <v>0.05</v>
      </c>
      <c r="U45" s="21">
        <f t="shared" si="8"/>
        <v>30000</v>
      </c>
      <c r="V45" s="22">
        <f t="shared" si="10"/>
        <v>0.25</v>
      </c>
      <c r="W45" s="20">
        <v>0</v>
      </c>
      <c r="X45" s="20">
        <v>0</v>
      </c>
      <c r="Y45" s="27">
        <v>12000</v>
      </c>
      <c r="Z45" s="22">
        <v>0.1</v>
      </c>
      <c r="AA45" s="21">
        <v>0</v>
      </c>
      <c r="AB45" s="20">
        <v>0</v>
      </c>
      <c r="AC45" s="21">
        <v>60000</v>
      </c>
      <c r="AD45" s="22">
        <f t="shared" si="7"/>
        <v>0.5</v>
      </c>
      <c r="AF45" s="53" t="e">
        <f>D45-#REF!</f>
        <v>#REF!</v>
      </c>
      <c r="AG45" s="53" t="e">
        <f>F45-#REF!</f>
        <v>#REF!</v>
      </c>
      <c r="AH45" s="53" t="e">
        <f>H45-#REF!</f>
        <v>#REF!</v>
      </c>
      <c r="AI45" s="53" t="e">
        <f>J45-#REF!</f>
        <v>#REF!</v>
      </c>
      <c r="AJ45" s="53" t="e">
        <f>L45-#REF!</f>
        <v>#REF!</v>
      </c>
      <c r="AK45" s="53" t="e">
        <f>N45-#REF!</f>
        <v>#REF!</v>
      </c>
      <c r="AL45" s="53" t="e">
        <f>P45-#REF!</f>
        <v>#REF!</v>
      </c>
      <c r="AM45" s="53" t="e">
        <f>R45-#REF!</f>
        <v>#REF!</v>
      </c>
      <c r="AN45" s="53" t="e">
        <f>T45-#REF!</f>
        <v>#REF!</v>
      </c>
      <c r="AO45" s="53" t="e">
        <f>V45-#REF!</f>
        <v>#REF!</v>
      </c>
      <c r="AP45" s="53" t="e">
        <f>X45-#REF!</f>
        <v>#REF!</v>
      </c>
      <c r="AQ45" s="53" t="e">
        <f>Z45-#REF!</f>
        <v>#REF!</v>
      </c>
      <c r="AR45" s="53" t="e">
        <f>AB45-#REF!</f>
        <v>#REF!</v>
      </c>
      <c r="AS45" s="53" t="e">
        <f>AD45-#REF!</f>
        <v>#REF!</v>
      </c>
    </row>
    <row r="46" spans="1:45" ht="15" x14ac:dyDescent="0.2">
      <c r="A46" s="17">
        <v>17</v>
      </c>
      <c r="B46" s="18">
        <v>140000</v>
      </c>
      <c r="C46" s="19">
        <v>0</v>
      </c>
      <c r="D46" s="20">
        <v>0</v>
      </c>
      <c r="E46" s="21">
        <v>70000</v>
      </c>
      <c r="F46" s="22">
        <v>0.5</v>
      </c>
      <c r="G46" s="23">
        <f>B46*0.2</f>
        <v>28000</v>
      </c>
      <c r="H46" s="20">
        <v>0.2</v>
      </c>
      <c r="I46" s="21">
        <f t="shared" si="2"/>
        <v>105000</v>
      </c>
      <c r="J46" s="22">
        <f t="shared" si="3"/>
        <v>0.75</v>
      </c>
      <c r="K46" s="19">
        <v>5500</v>
      </c>
      <c r="L46" s="20">
        <f t="shared" si="4"/>
        <v>3.9285714285714285E-2</v>
      </c>
      <c r="M46" s="21">
        <f t="shared" si="9"/>
        <v>14000</v>
      </c>
      <c r="N46" s="24">
        <f t="shared" si="5"/>
        <v>0.1</v>
      </c>
      <c r="O46" s="25">
        <v>0</v>
      </c>
      <c r="P46" s="25">
        <v>0</v>
      </c>
      <c r="Q46" s="26">
        <v>11000</v>
      </c>
      <c r="R46" s="24">
        <f t="shared" si="6"/>
        <v>7.857142857142857E-2</v>
      </c>
      <c r="S46" s="19">
        <v>7000</v>
      </c>
      <c r="T46" s="20">
        <f t="shared" si="11"/>
        <v>0.05</v>
      </c>
      <c r="U46" s="21">
        <f t="shared" si="8"/>
        <v>35000</v>
      </c>
      <c r="V46" s="22">
        <f t="shared" si="10"/>
        <v>0.25</v>
      </c>
      <c r="W46" s="20">
        <v>0</v>
      </c>
      <c r="X46" s="20">
        <v>0</v>
      </c>
      <c r="Y46" s="27">
        <v>12000</v>
      </c>
      <c r="Z46" s="22">
        <v>8.5714285714285715E-2</v>
      </c>
      <c r="AA46" s="21">
        <v>0</v>
      </c>
      <c r="AB46" s="20">
        <v>0</v>
      </c>
      <c r="AC46" s="21">
        <v>70000</v>
      </c>
      <c r="AD46" s="22">
        <f t="shared" si="7"/>
        <v>0.5</v>
      </c>
      <c r="AF46" s="53" t="e">
        <f>D46-#REF!</f>
        <v>#REF!</v>
      </c>
      <c r="AG46" s="53" t="e">
        <f>F46-#REF!</f>
        <v>#REF!</v>
      </c>
      <c r="AH46" s="53" t="e">
        <f>H46-#REF!</f>
        <v>#REF!</v>
      </c>
      <c r="AI46" s="53" t="e">
        <f>J46-#REF!</f>
        <v>#REF!</v>
      </c>
      <c r="AJ46" s="53" t="e">
        <f>L46-#REF!</f>
        <v>#REF!</v>
      </c>
      <c r="AK46" s="53" t="e">
        <f>N46-#REF!</f>
        <v>#REF!</v>
      </c>
      <c r="AL46" s="53" t="e">
        <f>P46-#REF!</f>
        <v>#REF!</v>
      </c>
      <c r="AM46" s="53" t="e">
        <f>R46-#REF!</f>
        <v>#REF!</v>
      </c>
      <c r="AN46" s="53" t="e">
        <f>T46-#REF!</f>
        <v>#REF!</v>
      </c>
      <c r="AO46" s="53" t="e">
        <f>V46-#REF!</f>
        <v>#REF!</v>
      </c>
      <c r="AP46" s="53" t="e">
        <f>X46-#REF!</f>
        <v>#REF!</v>
      </c>
      <c r="AQ46" s="53" t="e">
        <f>Z46-#REF!</f>
        <v>#REF!</v>
      </c>
      <c r="AR46" s="53" t="e">
        <f>AB46-#REF!</f>
        <v>#REF!</v>
      </c>
      <c r="AS46" s="53" t="e">
        <f>AD46-#REF!</f>
        <v>#REF!</v>
      </c>
    </row>
    <row r="47" spans="1:45" ht="15" x14ac:dyDescent="0.2">
      <c r="A47" s="17">
        <v>18</v>
      </c>
      <c r="B47" s="18">
        <v>150000</v>
      </c>
      <c r="C47" s="19">
        <v>0</v>
      </c>
      <c r="D47" s="20">
        <v>0</v>
      </c>
      <c r="E47" s="21">
        <v>75000</v>
      </c>
      <c r="F47" s="22">
        <v>0.5</v>
      </c>
      <c r="G47" s="23">
        <f>B47*0.2</f>
        <v>30000</v>
      </c>
      <c r="H47" s="20">
        <v>0.2</v>
      </c>
      <c r="I47" s="21">
        <f t="shared" si="2"/>
        <v>112500</v>
      </c>
      <c r="J47" s="22">
        <f t="shared" si="3"/>
        <v>0.75</v>
      </c>
      <c r="K47" s="19">
        <v>5500</v>
      </c>
      <c r="L47" s="20">
        <f t="shared" si="4"/>
        <v>3.6666666666666667E-2</v>
      </c>
      <c r="M47" s="21">
        <f t="shared" si="9"/>
        <v>15000</v>
      </c>
      <c r="N47" s="24">
        <f t="shared" si="5"/>
        <v>0.1</v>
      </c>
      <c r="O47" s="25">
        <v>0</v>
      </c>
      <c r="P47" s="25">
        <v>0</v>
      </c>
      <c r="Q47" s="26">
        <v>11000</v>
      </c>
      <c r="R47" s="24">
        <f t="shared" si="6"/>
        <v>7.3333333333333334E-2</v>
      </c>
      <c r="S47" s="19">
        <v>7500</v>
      </c>
      <c r="T47" s="20">
        <f t="shared" si="11"/>
        <v>0.05</v>
      </c>
      <c r="U47" s="21">
        <f t="shared" si="8"/>
        <v>37500</v>
      </c>
      <c r="V47" s="22">
        <f t="shared" si="10"/>
        <v>0.25</v>
      </c>
      <c r="W47" s="20">
        <v>0</v>
      </c>
      <c r="X47" s="20">
        <v>0</v>
      </c>
      <c r="Y47" s="27">
        <v>12000</v>
      </c>
      <c r="Z47" s="22">
        <v>0.08</v>
      </c>
      <c r="AA47" s="21">
        <v>0</v>
      </c>
      <c r="AB47" s="20">
        <v>0</v>
      </c>
      <c r="AC47" s="21">
        <v>75000</v>
      </c>
      <c r="AD47" s="22">
        <f t="shared" si="7"/>
        <v>0.5</v>
      </c>
      <c r="AF47" s="53" t="e">
        <f>D47-#REF!</f>
        <v>#REF!</v>
      </c>
      <c r="AG47" s="53" t="e">
        <f>F47-#REF!</f>
        <v>#REF!</v>
      </c>
      <c r="AH47" s="53" t="e">
        <f>H47-#REF!</f>
        <v>#REF!</v>
      </c>
      <c r="AI47" s="53" t="e">
        <f>J47-#REF!</f>
        <v>#REF!</v>
      </c>
      <c r="AJ47" s="53" t="e">
        <f>L47-#REF!</f>
        <v>#REF!</v>
      </c>
      <c r="AK47" s="53" t="e">
        <f>N47-#REF!</f>
        <v>#REF!</v>
      </c>
      <c r="AL47" s="53" t="e">
        <f>P47-#REF!</f>
        <v>#REF!</v>
      </c>
      <c r="AM47" s="53" t="e">
        <f>R47-#REF!</f>
        <v>#REF!</v>
      </c>
      <c r="AN47" s="53" t="e">
        <f>T47-#REF!</f>
        <v>#REF!</v>
      </c>
      <c r="AO47" s="53" t="e">
        <f>V47-#REF!</f>
        <v>#REF!</v>
      </c>
      <c r="AP47" s="53" t="e">
        <f>X47-#REF!</f>
        <v>#REF!</v>
      </c>
      <c r="AQ47" s="53" t="e">
        <f>Z47-#REF!</f>
        <v>#REF!</v>
      </c>
      <c r="AR47" s="53" t="e">
        <f>AB47-#REF!</f>
        <v>#REF!</v>
      </c>
      <c r="AS47" s="53" t="e">
        <f>AD47-#REF!</f>
        <v>#REF!</v>
      </c>
    </row>
    <row r="48" spans="1:45" ht="15" x14ac:dyDescent="0.2">
      <c r="A48" s="17">
        <v>19</v>
      </c>
      <c r="B48" s="18">
        <v>180000</v>
      </c>
      <c r="C48" s="19">
        <v>0</v>
      </c>
      <c r="D48" s="20">
        <v>0</v>
      </c>
      <c r="E48" s="21">
        <v>90000</v>
      </c>
      <c r="F48" s="22">
        <v>0.5</v>
      </c>
      <c r="G48" s="23">
        <f>B48*0.2</f>
        <v>36000</v>
      </c>
      <c r="H48" s="20">
        <v>0.2</v>
      </c>
      <c r="I48" s="21">
        <f t="shared" si="2"/>
        <v>135000</v>
      </c>
      <c r="J48" s="22">
        <f t="shared" si="3"/>
        <v>0.75</v>
      </c>
      <c r="K48" s="19">
        <v>5500</v>
      </c>
      <c r="L48" s="20">
        <f>K48/B48</f>
        <v>3.0555555555555555E-2</v>
      </c>
      <c r="M48" s="21">
        <f t="shared" si="9"/>
        <v>18000</v>
      </c>
      <c r="N48" s="24">
        <f t="shared" si="5"/>
        <v>0.1</v>
      </c>
      <c r="O48" s="25">
        <v>0</v>
      </c>
      <c r="P48" s="25">
        <v>0</v>
      </c>
      <c r="Q48" s="26">
        <v>11000</v>
      </c>
      <c r="R48" s="24">
        <f t="shared" si="6"/>
        <v>6.1111111111111109E-2</v>
      </c>
      <c r="S48" s="19">
        <v>9000</v>
      </c>
      <c r="T48" s="20">
        <f t="shared" si="11"/>
        <v>0.05</v>
      </c>
      <c r="U48" s="21">
        <f t="shared" si="8"/>
        <v>45000</v>
      </c>
      <c r="V48" s="22">
        <f t="shared" si="10"/>
        <v>0.25</v>
      </c>
      <c r="W48" s="20">
        <v>0</v>
      </c>
      <c r="X48" s="20">
        <v>0</v>
      </c>
      <c r="Y48" s="27">
        <v>12000</v>
      </c>
      <c r="Z48" s="22">
        <v>6.6666666666666666E-2</v>
      </c>
      <c r="AA48" s="21">
        <v>0</v>
      </c>
      <c r="AB48" s="20">
        <v>0</v>
      </c>
      <c r="AC48" s="21">
        <v>90000</v>
      </c>
      <c r="AD48" s="22">
        <f t="shared" si="7"/>
        <v>0.5</v>
      </c>
      <c r="AF48" s="53" t="e">
        <f>D48-#REF!</f>
        <v>#REF!</v>
      </c>
      <c r="AG48" s="53" t="e">
        <f>F48-#REF!</f>
        <v>#REF!</v>
      </c>
      <c r="AH48" s="53" t="e">
        <f>H48-#REF!</f>
        <v>#REF!</v>
      </c>
      <c r="AI48" s="53" t="e">
        <f>J48-#REF!</f>
        <v>#REF!</v>
      </c>
      <c r="AJ48" s="53" t="e">
        <f>L48-#REF!</f>
        <v>#REF!</v>
      </c>
      <c r="AK48" s="53" t="e">
        <f>N48-#REF!</f>
        <v>#REF!</v>
      </c>
      <c r="AL48" s="53" t="e">
        <f>P48-#REF!</f>
        <v>#REF!</v>
      </c>
      <c r="AM48" s="53" t="e">
        <f>R48-#REF!</f>
        <v>#REF!</v>
      </c>
      <c r="AN48" s="53" t="e">
        <f>T48-#REF!</f>
        <v>#REF!</v>
      </c>
      <c r="AO48" s="53" t="e">
        <f>V48-#REF!</f>
        <v>#REF!</v>
      </c>
      <c r="AP48" s="53" t="e">
        <f>X48-#REF!</f>
        <v>#REF!</v>
      </c>
      <c r="AQ48" s="53" t="e">
        <f>Z48-#REF!</f>
        <v>#REF!</v>
      </c>
      <c r="AR48" s="53" t="e">
        <f>AB48-#REF!</f>
        <v>#REF!</v>
      </c>
      <c r="AS48" s="53" t="e">
        <f>AD48-#REF!</f>
        <v>#REF!</v>
      </c>
    </row>
    <row r="49" spans="1:45" ht="15" x14ac:dyDescent="0.2">
      <c r="A49" s="17">
        <v>20</v>
      </c>
      <c r="B49" s="18">
        <v>190000</v>
      </c>
      <c r="C49" s="19">
        <v>0</v>
      </c>
      <c r="D49" s="20">
        <v>0</v>
      </c>
      <c r="E49" s="21">
        <v>95000</v>
      </c>
      <c r="F49" s="22">
        <v>0.5</v>
      </c>
      <c r="G49" s="23">
        <f>B49*0.2</f>
        <v>38000</v>
      </c>
      <c r="H49" s="20">
        <v>0.2</v>
      </c>
      <c r="I49" s="21">
        <f t="shared" si="2"/>
        <v>142500</v>
      </c>
      <c r="J49" s="22">
        <f t="shared" si="3"/>
        <v>0.75</v>
      </c>
      <c r="K49" s="19">
        <v>5500</v>
      </c>
      <c r="L49" s="20">
        <f t="shared" ref="L49:L66" si="12">K49/B49</f>
        <v>2.8947368421052631E-2</v>
      </c>
      <c r="M49" s="21">
        <f t="shared" si="9"/>
        <v>19000</v>
      </c>
      <c r="N49" s="24">
        <f t="shared" si="5"/>
        <v>0.1</v>
      </c>
      <c r="O49" s="25">
        <v>0</v>
      </c>
      <c r="P49" s="25">
        <v>0</v>
      </c>
      <c r="Q49" s="26">
        <v>11000</v>
      </c>
      <c r="R49" s="24">
        <f t="shared" si="6"/>
        <v>5.7894736842105263E-2</v>
      </c>
      <c r="S49" s="19">
        <v>9500</v>
      </c>
      <c r="T49" s="20">
        <f t="shared" si="11"/>
        <v>0.05</v>
      </c>
      <c r="U49" s="21">
        <f t="shared" si="8"/>
        <v>47500</v>
      </c>
      <c r="V49" s="22">
        <f t="shared" si="10"/>
        <v>0.25</v>
      </c>
      <c r="W49" s="20">
        <v>0</v>
      </c>
      <c r="X49" s="20">
        <v>0</v>
      </c>
      <c r="Y49" s="27">
        <v>12000</v>
      </c>
      <c r="Z49" s="22">
        <v>6.3157894736842107E-2</v>
      </c>
      <c r="AA49" s="21">
        <v>0</v>
      </c>
      <c r="AB49" s="20">
        <v>0</v>
      </c>
      <c r="AC49" s="21">
        <v>95000</v>
      </c>
      <c r="AD49" s="22">
        <f t="shared" si="7"/>
        <v>0.5</v>
      </c>
      <c r="AF49" s="53" t="e">
        <f>D49-#REF!</f>
        <v>#REF!</v>
      </c>
      <c r="AG49" s="53" t="e">
        <f>F49-#REF!</f>
        <v>#REF!</v>
      </c>
      <c r="AH49" s="53" t="e">
        <f>H49-#REF!</f>
        <v>#REF!</v>
      </c>
      <c r="AI49" s="53" t="e">
        <f>J49-#REF!</f>
        <v>#REF!</v>
      </c>
      <c r="AJ49" s="53" t="e">
        <f>L49-#REF!</f>
        <v>#REF!</v>
      </c>
      <c r="AK49" s="53" t="e">
        <f>N49-#REF!</f>
        <v>#REF!</v>
      </c>
      <c r="AL49" s="53" t="e">
        <f>P49-#REF!</f>
        <v>#REF!</v>
      </c>
      <c r="AM49" s="53" t="e">
        <f>R49-#REF!</f>
        <v>#REF!</v>
      </c>
      <c r="AN49" s="53" t="e">
        <f>T49-#REF!</f>
        <v>#REF!</v>
      </c>
      <c r="AO49" s="53" t="e">
        <f>V49-#REF!</f>
        <v>#REF!</v>
      </c>
      <c r="AP49" s="53" t="e">
        <f>X49-#REF!</f>
        <v>#REF!</v>
      </c>
      <c r="AQ49" s="53" t="e">
        <f>Z49-#REF!</f>
        <v>#REF!</v>
      </c>
      <c r="AR49" s="53" t="e">
        <f>AB49-#REF!</f>
        <v>#REF!</v>
      </c>
      <c r="AS49" s="53" t="e">
        <f>AD49-#REF!</f>
        <v>#REF!</v>
      </c>
    </row>
    <row r="50" spans="1:45" ht="15" x14ac:dyDescent="0.2">
      <c r="A50" s="17">
        <v>21</v>
      </c>
      <c r="B50" s="18">
        <v>195000</v>
      </c>
      <c r="C50" s="19">
        <v>0</v>
      </c>
      <c r="D50" s="20">
        <v>0</v>
      </c>
      <c r="E50" s="21">
        <v>97500</v>
      </c>
      <c r="F50" s="22">
        <v>0.5</v>
      </c>
      <c r="G50" s="19">
        <f>$B50*H50</f>
        <v>39000</v>
      </c>
      <c r="H50" s="20">
        <v>0.2</v>
      </c>
      <c r="I50" s="21">
        <f t="shared" si="2"/>
        <v>146250</v>
      </c>
      <c r="J50" s="22">
        <f t="shared" si="3"/>
        <v>0.75</v>
      </c>
      <c r="K50" s="19">
        <v>5500</v>
      </c>
      <c r="L50" s="20">
        <f t="shared" si="12"/>
        <v>2.8205128205128206E-2</v>
      </c>
      <c r="M50" s="21">
        <f t="shared" si="9"/>
        <v>19500</v>
      </c>
      <c r="N50" s="24">
        <f t="shared" si="5"/>
        <v>0.1</v>
      </c>
      <c r="O50" s="25">
        <v>0</v>
      </c>
      <c r="P50" s="25">
        <v>0</v>
      </c>
      <c r="Q50" s="26">
        <v>11000</v>
      </c>
      <c r="R50" s="24">
        <f t="shared" si="6"/>
        <v>5.6410256410256411E-2</v>
      </c>
      <c r="S50" s="19">
        <f>$B50*T50</f>
        <v>9750</v>
      </c>
      <c r="T50" s="20">
        <v>0.05</v>
      </c>
      <c r="U50" s="21">
        <f t="shared" si="8"/>
        <v>48750</v>
      </c>
      <c r="V50" s="22">
        <v>0.28122631578947366</v>
      </c>
      <c r="W50" s="20">
        <v>0</v>
      </c>
      <c r="X50" s="20">
        <v>0</v>
      </c>
      <c r="Y50" s="27">
        <v>12000</v>
      </c>
      <c r="Z50" s="22">
        <v>6.1538461538461542E-2</v>
      </c>
      <c r="AA50" s="21">
        <v>0</v>
      </c>
      <c r="AB50" s="20">
        <v>0</v>
      </c>
      <c r="AC50" s="21">
        <v>97500</v>
      </c>
      <c r="AD50" s="22">
        <f t="shared" si="7"/>
        <v>0.5</v>
      </c>
      <c r="AF50" s="53" t="e">
        <f>D50-#REF!</f>
        <v>#REF!</v>
      </c>
      <c r="AG50" s="53" t="e">
        <f>F50-#REF!</f>
        <v>#REF!</v>
      </c>
      <c r="AH50" s="53" t="e">
        <f>H50-#REF!</f>
        <v>#REF!</v>
      </c>
      <c r="AI50" s="53" t="e">
        <f>J50-#REF!</f>
        <v>#REF!</v>
      </c>
      <c r="AJ50" s="53" t="e">
        <f>L50-#REF!</f>
        <v>#REF!</v>
      </c>
      <c r="AK50" s="53" t="e">
        <f>N50-#REF!</f>
        <v>#REF!</v>
      </c>
      <c r="AL50" s="53" t="e">
        <f>P50-#REF!</f>
        <v>#REF!</v>
      </c>
      <c r="AM50" s="53" t="e">
        <f>R50-#REF!</f>
        <v>#REF!</v>
      </c>
      <c r="AN50" s="53" t="e">
        <f>T50-#REF!</f>
        <v>#REF!</v>
      </c>
      <c r="AO50" s="53" t="e">
        <f>V50-#REF!</f>
        <v>#REF!</v>
      </c>
      <c r="AP50" s="53" t="e">
        <f>X50-#REF!</f>
        <v>#REF!</v>
      </c>
      <c r="AQ50" s="53" t="e">
        <f>Z50-#REF!</f>
        <v>#REF!</v>
      </c>
      <c r="AR50" s="53" t="e">
        <f>AB50-#REF!</f>
        <v>#REF!</v>
      </c>
      <c r="AS50" s="53" t="e">
        <f>AD50-#REF!</f>
        <v>#REF!</v>
      </c>
    </row>
    <row r="51" spans="1:45" ht="15" x14ac:dyDescent="0.2">
      <c r="A51" s="17">
        <v>22</v>
      </c>
      <c r="B51" s="18">
        <v>200000</v>
      </c>
      <c r="C51" s="19">
        <v>0</v>
      </c>
      <c r="D51" s="20">
        <v>0</v>
      </c>
      <c r="E51" s="21">
        <v>100000</v>
      </c>
      <c r="F51" s="22">
        <v>0.5</v>
      </c>
      <c r="G51" s="23">
        <f>B51*0.2</f>
        <v>40000</v>
      </c>
      <c r="H51" s="20">
        <v>0.2</v>
      </c>
      <c r="I51" s="21">
        <f t="shared" si="2"/>
        <v>150000</v>
      </c>
      <c r="J51" s="22">
        <f t="shared" si="3"/>
        <v>0.75</v>
      </c>
      <c r="K51" s="19">
        <v>5500</v>
      </c>
      <c r="L51" s="20">
        <f t="shared" si="12"/>
        <v>2.75E-2</v>
      </c>
      <c r="M51" s="21">
        <f t="shared" si="9"/>
        <v>20000</v>
      </c>
      <c r="N51" s="24">
        <f t="shared" si="5"/>
        <v>0.1</v>
      </c>
      <c r="O51" s="25">
        <v>0</v>
      </c>
      <c r="P51" s="25">
        <v>0</v>
      </c>
      <c r="Q51" s="26">
        <v>11000</v>
      </c>
      <c r="R51" s="24">
        <f t="shared" si="6"/>
        <v>5.5E-2</v>
      </c>
      <c r="S51" s="19">
        <v>20000</v>
      </c>
      <c r="T51" s="20">
        <f>S51/B51</f>
        <v>0.1</v>
      </c>
      <c r="U51" s="21">
        <f t="shared" si="8"/>
        <v>50000</v>
      </c>
      <c r="V51" s="22">
        <f>U51/B51</f>
        <v>0.25</v>
      </c>
      <c r="W51" s="20">
        <v>0</v>
      </c>
      <c r="X51" s="20">
        <v>0</v>
      </c>
      <c r="Y51" s="27">
        <v>12000</v>
      </c>
      <c r="Z51" s="22">
        <v>0.06</v>
      </c>
      <c r="AA51" s="21">
        <v>0</v>
      </c>
      <c r="AB51" s="20">
        <v>0</v>
      </c>
      <c r="AC51" s="21">
        <v>100000</v>
      </c>
      <c r="AD51" s="22">
        <f t="shared" si="7"/>
        <v>0.5</v>
      </c>
      <c r="AF51" s="53" t="e">
        <f>D51-#REF!</f>
        <v>#REF!</v>
      </c>
      <c r="AG51" s="53" t="e">
        <f>F51-#REF!</f>
        <v>#REF!</v>
      </c>
      <c r="AH51" s="53" t="e">
        <f>H51-#REF!</f>
        <v>#REF!</v>
      </c>
      <c r="AI51" s="53" t="e">
        <f>J51-#REF!</f>
        <v>#REF!</v>
      </c>
      <c r="AJ51" s="53" t="e">
        <f>L51-#REF!</f>
        <v>#REF!</v>
      </c>
      <c r="AK51" s="53" t="e">
        <f>N51-#REF!</f>
        <v>#REF!</v>
      </c>
      <c r="AL51" s="53" t="e">
        <f>P51-#REF!</f>
        <v>#REF!</v>
      </c>
      <c r="AM51" s="53" t="e">
        <f>R51-#REF!</f>
        <v>#REF!</v>
      </c>
      <c r="AN51" s="53" t="e">
        <f>T51-#REF!</f>
        <v>#REF!</v>
      </c>
      <c r="AO51" s="53" t="e">
        <f>V51-#REF!</f>
        <v>#REF!</v>
      </c>
      <c r="AP51" s="53" t="e">
        <f>X51-#REF!</f>
        <v>#REF!</v>
      </c>
      <c r="AQ51" s="53" t="e">
        <f>Z51-#REF!</f>
        <v>#REF!</v>
      </c>
      <c r="AR51" s="53" t="e">
        <f>AB51-#REF!</f>
        <v>#REF!</v>
      </c>
      <c r="AS51" s="53" t="e">
        <f>AD51-#REF!</f>
        <v>#REF!</v>
      </c>
    </row>
    <row r="52" spans="1:45" ht="15" x14ac:dyDescent="0.2">
      <c r="A52" s="17">
        <v>23</v>
      </c>
      <c r="B52" s="18">
        <v>208333</v>
      </c>
      <c r="C52" s="19">
        <v>0</v>
      </c>
      <c r="D52" s="20">
        <v>0</v>
      </c>
      <c r="E52" s="21">
        <v>104166.5</v>
      </c>
      <c r="F52" s="22">
        <v>0.5</v>
      </c>
      <c r="G52" s="23">
        <f>B52*0.2</f>
        <v>41666.600000000006</v>
      </c>
      <c r="H52" s="20">
        <v>0.2</v>
      </c>
      <c r="I52" s="21">
        <f t="shared" si="2"/>
        <v>156249.75</v>
      </c>
      <c r="J52" s="22">
        <f t="shared" si="3"/>
        <v>0.75</v>
      </c>
      <c r="K52" s="19">
        <v>5500</v>
      </c>
      <c r="L52" s="20">
        <f t="shared" si="12"/>
        <v>2.6400042240067582E-2</v>
      </c>
      <c r="M52" s="21">
        <f t="shared" si="9"/>
        <v>20833.300000000003</v>
      </c>
      <c r="N52" s="24">
        <f t="shared" si="5"/>
        <v>0.10000000000000002</v>
      </c>
      <c r="O52" s="25">
        <v>0</v>
      </c>
      <c r="P52" s="25">
        <v>0</v>
      </c>
      <c r="Q52" s="26">
        <v>11000</v>
      </c>
      <c r="R52" s="24">
        <f t="shared" si="6"/>
        <v>5.2800084480135165E-2</v>
      </c>
      <c r="S52" s="19">
        <f>$B52*T52</f>
        <v>20833.300000000003</v>
      </c>
      <c r="T52" s="20">
        <v>0.1</v>
      </c>
      <c r="U52" s="21">
        <f t="shared" si="8"/>
        <v>52083.25</v>
      </c>
      <c r="V52" s="22">
        <v>0.27566499999999999</v>
      </c>
      <c r="W52" s="20">
        <v>0</v>
      </c>
      <c r="X52" s="20">
        <v>0</v>
      </c>
      <c r="Y52" s="27">
        <v>12000</v>
      </c>
      <c r="Z52" s="22">
        <v>5.7600092160147456E-2</v>
      </c>
      <c r="AA52" s="21">
        <v>0</v>
      </c>
      <c r="AB52" s="20">
        <v>0</v>
      </c>
      <c r="AC52" s="21">
        <v>104166.5</v>
      </c>
      <c r="AD52" s="22">
        <f t="shared" si="7"/>
        <v>0.5</v>
      </c>
      <c r="AF52" s="53" t="e">
        <f>D52-#REF!</f>
        <v>#REF!</v>
      </c>
      <c r="AG52" s="53" t="e">
        <f>F52-#REF!</f>
        <v>#REF!</v>
      </c>
      <c r="AH52" s="53" t="e">
        <f>H52-#REF!</f>
        <v>#REF!</v>
      </c>
      <c r="AI52" s="53" t="e">
        <f>J52-#REF!</f>
        <v>#REF!</v>
      </c>
      <c r="AJ52" s="53" t="e">
        <f>L52-#REF!</f>
        <v>#REF!</v>
      </c>
      <c r="AK52" s="53" t="e">
        <f>N52-#REF!</f>
        <v>#REF!</v>
      </c>
      <c r="AL52" s="53" t="e">
        <f>P52-#REF!</f>
        <v>#REF!</v>
      </c>
      <c r="AM52" s="53" t="e">
        <f>R52-#REF!</f>
        <v>#REF!</v>
      </c>
      <c r="AN52" s="53" t="e">
        <f>T52-#REF!</f>
        <v>#REF!</v>
      </c>
      <c r="AO52" s="53" t="e">
        <f>V52-#REF!</f>
        <v>#REF!</v>
      </c>
      <c r="AP52" s="53" t="e">
        <f>X52-#REF!</f>
        <v>#REF!</v>
      </c>
      <c r="AQ52" s="53" t="e">
        <f>Z52-#REF!</f>
        <v>#REF!</v>
      </c>
      <c r="AR52" s="53" t="e">
        <f>AB52-#REF!</f>
        <v>#REF!</v>
      </c>
      <c r="AS52" s="53" t="e">
        <f>AD52-#REF!</f>
        <v>#REF!</v>
      </c>
    </row>
    <row r="53" spans="1:45" ht="15" x14ac:dyDescent="0.2">
      <c r="A53" s="17">
        <v>24</v>
      </c>
      <c r="B53" s="18">
        <v>216666</v>
      </c>
      <c r="C53" s="19">
        <v>0</v>
      </c>
      <c r="D53" s="20">
        <v>0</v>
      </c>
      <c r="E53" s="21">
        <v>108333</v>
      </c>
      <c r="F53" s="22">
        <v>0.5</v>
      </c>
      <c r="G53" s="23">
        <f>B53*0.2</f>
        <v>43333.200000000004</v>
      </c>
      <c r="H53" s="20">
        <v>0.2</v>
      </c>
      <c r="I53" s="21">
        <f t="shared" si="2"/>
        <v>162499.5</v>
      </c>
      <c r="J53" s="22">
        <f t="shared" si="3"/>
        <v>0.75</v>
      </c>
      <c r="K53" s="19">
        <v>5500</v>
      </c>
      <c r="L53" s="20">
        <f t="shared" si="12"/>
        <v>2.5384693491364588E-2</v>
      </c>
      <c r="M53" s="21">
        <f t="shared" si="9"/>
        <v>21666.600000000002</v>
      </c>
      <c r="N53" s="24">
        <f t="shared" si="5"/>
        <v>0.1</v>
      </c>
      <c r="O53" s="25">
        <v>0</v>
      </c>
      <c r="P53" s="25">
        <v>0</v>
      </c>
      <c r="Q53" s="26">
        <v>11000</v>
      </c>
      <c r="R53" s="24">
        <f t="shared" si="6"/>
        <v>5.0769386982729175E-2</v>
      </c>
      <c r="S53" s="19">
        <f>$B53*T53</f>
        <v>21666.600000000002</v>
      </c>
      <c r="T53" s="20">
        <v>0.1</v>
      </c>
      <c r="U53" s="21">
        <f t="shared" si="8"/>
        <v>54166.5</v>
      </c>
      <c r="V53" s="22">
        <v>0.27566499999999999</v>
      </c>
      <c r="W53" s="20">
        <v>0</v>
      </c>
      <c r="X53" s="20">
        <v>0</v>
      </c>
      <c r="Y53" s="27">
        <v>12000</v>
      </c>
      <c r="Z53" s="22">
        <v>5.5384785799340919E-2</v>
      </c>
      <c r="AA53" s="21">
        <v>0</v>
      </c>
      <c r="AB53" s="20">
        <v>0</v>
      </c>
      <c r="AC53" s="21">
        <v>108333</v>
      </c>
      <c r="AD53" s="22">
        <f t="shared" si="7"/>
        <v>0.5</v>
      </c>
      <c r="AF53" s="53" t="e">
        <f>D53-#REF!</f>
        <v>#REF!</v>
      </c>
      <c r="AG53" s="53" t="e">
        <f>F53-#REF!</f>
        <v>#REF!</v>
      </c>
      <c r="AH53" s="53" t="e">
        <f>H53-#REF!</f>
        <v>#REF!</v>
      </c>
      <c r="AI53" s="53" t="e">
        <f>J53-#REF!</f>
        <v>#REF!</v>
      </c>
      <c r="AJ53" s="53" t="e">
        <f>L53-#REF!</f>
        <v>#REF!</v>
      </c>
      <c r="AK53" s="53" t="e">
        <f>N53-#REF!</f>
        <v>#REF!</v>
      </c>
      <c r="AL53" s="53" t="e">
        <f>P53-#REF!</f>
        <v>#REF!</v>
      </c>
      <c r="AM53" s="53" t="e">
        <f>R53-#REF!</f>
        <v>#REF!</v>
      </c>
      <c r="AN53" s="53" t="e">
        <f>T53-#REF!</f>
        <v>#REF!</v>
      </c>
      <c r="AO53" s="53" t="e">
        <f>V53-#REF!</f>
        <v>#REF!</v>
      </c>
      <c r="AP53" s="53" t="e">
        <f>X53-#REF!</f>
        <v>#REF!</v>
      </c>
      <c r="AQ53" s="53" t="e">
        <f>Z53-#REF!</f>
        <v>#REF!</v>
      </c>
      <c r="AR53" s="53" t="e">
        <f>AB53-#REF!</f>
        <v>#REF!</v>
      </c>
      <c r="AS53" s="53" t="e">
        <f>AD53-#REF!</f>
        <v>#REF!</v>
      </c>
    </row>
    <row r="54" spans="1:45" ht="15" x14ac:dyDescent="0.2">
      <c r="A54" s="17">
        <v>25</v>
      </c>
      <c r="B54" s="18">
        <v>225000</v>
      </c>
      <c r="C54" s="19">
        <v>0</v>
      </c>
      <c r="D54" s="20">
        <v>0</v>
      </c>
      <c r="E54" s="21">
        <v>112500</v>
      </c>
      <c r="F54" s="22">
        <v>0.5</v>
      </c>
      <c r="G54" s="23">
        <f>B54*0.2</f>
        <v>45000</v>
      </c>
      <c r="H54" s="20">
        <v>0.2</v>
      </c>
      <c r="I54" s="21">
        <f t="shared" si="2"/>
        <v>168750</v>
      </c>
      <c r="J54" s="22">
        <f t="shared" si="3"/>
        <v>0.75</v>
      </c>
      <c r="K54" s="19">
        <v>5500</v>
      </c>
      <c r="L54" s="20">
        <f t="shared" si="12"/>
        <v>2.4444444444444446E-2</v>
      </c>
      <c r="M54" s="21">
        <f t="shared" si="9"/>
        <v>22500</v>
      </c>
      <c r="N54" s="24">
        <f t="shared" si="5"/>
        <v>0.1</v>
      </c>
      <c r="O54" s="25">
        <v>0</v>
      </c>
      <c r="P54" s="25">
        <v>0</v>
      </c>
      <c r="Q54" s="26">
        <v>11000</v>
      </c>
      <c r="R54" s="24">
        <f t="shared" si="6"/>
        <v>4.8888888888888891E-2</v>
      </c>
      <c r="S54" s="19">
        <v>22500</v>
      </c>
      <c r="T54" s="20">
        <f>S54/B54</f>
        <v>0.1</v>
      </c>
      <c r="U54" s="21">
        <f t="shared" si="8"/>
        <v>56250</v>
      </c>
      <c r="V54" s="22">
        <f t="shared" ref="V54:V109" si="13">U54/B54</f>
        <v>0.25</v>
      </c>
      <c r="W54" s="20">
        <v>0</v>
      </c>
      <c r="X54" s="20">
        <v>0</v>
      </c>
      <c r="Y54" s="27">
        <v>12000</v>
      </c>
      <c r="Z54" s="22">
        <v>5.3333333333333337E-2</v>
      </c>
      <c r="AA54" s="21">
        <v>0</v>
      </c>
      <c r="AB54" s="20">
        <v>0</v>
      </c>
      <c r="AC54" s="21">
        <v>112500</v>
      </c>
      <c r="AD54" s="22">
        <f t="shared" si="7"/>
        <v>0.5</v>
      </c>
      <c r="AF54" s="53" t="e">
        <f>D54-#REF!</f>
        <v>#REF!</v>
      </c>
      <c r="AG54" s="53" t="e">
        <f>F54-#REF!</f>
        <v>#REF!</v>
      </c>
      <c r="AH54" s="53" t="e">
        <f>H54-#REF!</f>
        <v>#REF!</v>
      </c>
      <c r="AI54" s="53" t="e">
        <f>J54-#REF!</f>
        <v>#REF!</v>
      </c>
      <c r="AJ54" s="53" t="e">
        <f>L54-#REF!</f>
        <v>#REF!</v>
      </c>
      <c r="AK54" s="53" t="e">
        <f>N54-#REF!</f>
        <v>#REF!</v>
      </c>
      <c r="AL54" s="53" t="e">
        <f>P54-#REF!</f>
        <v>#REF!</v>
      </c>
      <c r="AM54" s="53" t="e">
        <f>R54-#REF!</f>
        <v>#REF!</v>
      </c>
      <c r="AN54" s="53" t="e">
        <f>T54-#REF!</f>
        <v>#REF!</v>
      </c>
      <c r="AO54" s="53" t="e">
        <f>V54-#REF!</f>
        <v>#REF!</v>
      </c>
      <c r="AP54" s="53" t="e">
        <f>X54-#REF!</f>
        <v>#REF!</v>
      </c>
      <c r="AQ54" s="53" t="e">
        <f>Z54-#REF!</f>
        <v>#REF!</v>
      </c>
      <c r="AR54" s="53" t="e">
        <f>AB54-#REF!</f>
        <v>#REF!</v>
      </c>
      <c r="AS54" s="53" t="e">
        <f>AD54-#REF!</f>
        <v>#REF!</v>
      </c>
    </row>
    <row r="55" spans="1:45" ht="15" x14ac:dyDescent="0.2">
      <c r="A55" s="17">
        <v>26</v>
      </c>
      <c r="B55" s="18">
        <f>B54+(25000/10)</f>
        <v>227500</v>
      </c>
      <c r="C55" s="19">
        <v>0</v>
      </c>
      <c r="D55" s="20">
        <v>0</v>
      </c>
      <c r="E55" s="21">
        <v>113750</v>
      </c>
      <c r="F55" s="22">
        <v>0.5</v>
      </c>
      <c r="G55" s="19">
        <f t="shared" ref="G55:G63" si="14">$B55*H55</f>
        <v>45500</v>
      </c>
      <c r="H55" s="20">
        <v>0.2</v>
      </c>
      <c r="I55" s="21">
        <f t="shared" si="2"/>
        <v>170625</v>
      </c>
      <c r="J55" s="22">
        <f t="shared" si="3"/>
        <v>0.75</v>
      </c>
      <c r="K55" s="19">
        <v>5500</v>
      </c>
      <c r="L55" s="20">
        <f t="shared" si="12"/>
        <v>2.4175824175824177E-2</v>
      </c>
      <c r="M55" s="21">
        <f t="shared" si="9"/>
        <v>22750</v>
      </c>
      <c r="N55" s="24">
        <f t="shared" si="5"/>
        <v>0.1</v>
      </c>
      <c r="O55" s="25">
        <v>0</v>
      </c>
      <c r="P55" s="25">
        <v>0</v>
      </c>
      <c r="Q55" s="26">
        <v>11000</v>
      </c>
      <c r="R55" s="24">
        <f t="shared" si="6"/>
        <v>4.8351648351648353E-2</v>
      </c>
      <c r="S55" s="19">
        <f t="shared" ref="S55:S63" si="15">$B55*T55</f>
        <v>22750</v>
      </c>
      <c r="T55" s="20">
        <v>0.1</v>
      </c>
      <c r="U55" s="21">
        <f t="shared" si="8"/>
        <v>56875</v>
      </c>
      <c r="V55" s="22">
        <f t="shared" si="13"/>
        <v>0.25</v>
      </c>
      <c r="W55" s="20">
        <v>0</v>
      </c>
      <c r="X55" s="20">
        <v>0</v>
      </c>
      <c r="Y55" s="27">
        <v>12000</v>
      </c>
      <c r="Z55" s="22">
        <v>5.2747252747252747E-2</v>
      </c>
      <c r="AA55" s="21">
        <v>0</v>
      </c>
      <c r="AB55" s="20">
        <v>0</v>
      </c>
      <c r="AC55" s="21">
        <v>113750</v>
      </c>
      <c r="AD55" s="22">
        <f t="shared" si="7"/>
        <v>0.5</v>
      </c>
      <c r="AF55" s="53" t="e">
        <f>D55-#REF!</f>
        <v>#REF!</v>
      </c>
      <c r="AG55" s="53" t="e">
        <f>F55-#REF!</f>
        <v>#REF!</v>
      </c>
      <c r="AH55" s="53" t="e">
        <f>H55-#REF!</f>
        <v>#REF!</v>
      </c>
      <c r="AI55" s="53" t="e">
        <f>J55-#REF!</f>
        <v>#REF!</v>
      </c>
      <c r="AJ55" s="53" t="e">
        <f>L55-#REF!</f>
        <v>#REF!</v>
      </c>
      <c r="AK55" s="53" t="e">
        <f>N55-#REF!</f>
        <v>#REF!</v>
      </c>
      <c r="AL55" s="53" t="e">
        <f>P55-#REF!</f>
        <v>#REF!</v>
      </c>
      <c r="AM55" s="53" t="e">
        <f>R55-#REF!</f>
        <v>#REF!</v>
      </c>
      <c r="AN55" s="53" t="e">
        <f>T55-#REF!</f>
        <v>#REF!</v>
      </c>
      <c r="AO55" s="53" t="e">
        <f>V55-#REF!</f>
        <v>#REF!</v>
      </c>
      <c r="AP55" s="53" t="e">
        <f>X55-#REF!</f>
        <v>#REF!</v>
      </c>
      <c r="AQ55" s="53" t="e">
        <f>Z55-#REF!</f>
        <v>#REF!</v>
      </c>
      <c r="AR55" s="53" t="e">
        <f>AB55-#REF!</f>
        <v>#REF!</v>
      </c>
      <c r="AS55" s="53" t="e">
        <f>AD55-#REF!</f>
        <v>#REF!</v>
      </c>
    </row>
    <row r="56" spans="1:45" ht="15" x14ac:dyDescent="0.2">
      <c r="A56" s="17">
        <v>27</v>
      </c>
      <c r="B56" s="18">
        <f t="shared" ref="B56:B63" si="16">B55+(25000/10)</f>
        <v>230000</v>
      </c>
      <c r="C56" s="19">
        <v>0</v>
      </c>
      <c r="D56" s="20">
        <v>0</v>
      </c>
      <c r="E56" s="21">
        <v>115000</v>
      </c>
      <c r="F56" s="22">
        <v>0.5</v>
      </c>
      <c r="G56" s="19">
        <f t="shared" si="14"/>
        <v>46000</v>
      </c>
      <c r="H56" s="20">
        <v>0.2</v>
      </c>
      <c r="I56" s="21">
        <f t="shared" si="2"/>
        <v>172500</v>
      </c>
      <c r="J56" s="22">
        <f t="shared" si="3"/>
        <v>0.75</v>
      </c>
      <c r="K56" s="19">
        <v>5500</v>
      </c>
      <c r="L56" s="20">
        <f t="shared" si="12"/>
        <v>2.391304347826087E-2</v>
      </c>
      <c r="M56" s="21">
        <f t="shared" si="9"/>
        <v>23000</v>
      </c>
      <c r="N56" s="24">
        <f t="shared" si="5"/>
        <v>0.1</v>
      </c>
      <c r="O56" s="25">
        <v>0</v>
      </c>
      <c r="P56" s="25">
        <v>0</v>
      </c>
      <c r="Q56" s="26">
        <v>11000</v>
      </c>
      <c r="R56" s="24">
        <f t="shared" si="6"/>
        <v>4.7826086956521741E-2</v>
      </c>
      <c r="S56" s="19">
        <f t="shared" si="15"/>
        <v>23000</v>
      </c>
      <c r="T56" s="20">
        <v>0.1</v>
      </c>
      <c r="U56" s="21">
        <f t="shared" si="8"/>
        <v>57500</v>
      </c>
      <c r="V56" s="22">
        <f t="shared" si="13"/>
        <v>0.25</v>
      </c>
      <c r="W56" s="20">
        <v>0</v>
      </c>
      <c r="X56" s="20">
        <v>0</v>
      </c>
      <c r="Y56" s="27">
        <v>12000</v>
      </c>
      <c r="Z56" s="22">
        <v>5.2173913043478258E-2</v>
      </c>
      <c r="AA56" s="21">
        <v>0</v>
      </c>
      <c r="AB56" s="20">
        <v>0</v>
      </c>
      <c r="AC56" s="21">
        <v>115000</v>
      </c>
      <c r="AD56" s="22">
        <f t="shared" si="7"/>
        <v>0.5</v>
      </c>
      <c r="AF56" s="53" t="e">
        <f>D56-#REF!</f>
        <v>#REF!</v>
      </c>
      <c r="AG56" s="53" t="e">
        <f>F56-#REF!</f>
        <v>#REF!</v>
      </c>
      <c r="AH56" s="53" t="e">
        <f>H56-#REF!</f>
        <v>#REF!</v>
      </c>
      <c r="AI56" s="53" t="e">
        <f>J56-#REF!</f>
        <v>#REF!</v>
      </c>
      <c r="AJ56" s="53" t="e">
        <f>L56-#REF!</f>
        <v>#REF!</v>
      </c>
      <c r="AK56" s="53" t="e">
        <f>N56-#REF!</f>
        <v>#REF!</v>
      </c>
      <c r="AL56" s="53" t="e">
        <f>P56-#REF!</f>
        <v>#REF!</v>
      </c>
      <c r="AM56" s="53" t="e">
        <f>R56-#REF!</f>
        <v>#REF!</v>
      </c>
      <c r="AN56" s="53" t="e">
        <f>T56-#REF!</f>
        <v>#REF!</v>
      </c>
      <c r="AO56" s="53" t="e">
        <f>V56-#REF!</f>
        <v>#REF!</v>
      </c>
      <c r="AP56" s="53" t="e">
        <f>X56-#REF!</f>
        <v>#REF!</v>
      </c>
      <c r="AQ56" s="53" t="e">
        <f>Z56-#REF!</f>
        <v>#REF!</v>
      </c>
      <c r="AR56" s="53" t="e">
        <f>AB56-#REF!</f>
        <v>#REF!</v>
      </c>
      <c r="AS56" s="53" t="e">
        <f>AD56-#REF!</f>
        <v>#REF!</v>
      </c>
    </row>
    <row r="57" spans="1:45" ht="15" x14ac:dyDescent="0.2">
      <c r="A57" s="17">
        <v>28</v>
      </c>
      <c r="B57" s="18">
        <f t="shared" si="16"/>
        <v>232500</v>
      </c>
      <c r="C57" s="19">
        <v>0</v>
      </c>
      <c r="D57" s="20">
        <v>0</v>
      </c>
      <c r="E57" s="21">
        <v>116250</v>
      </c>
      <c r="F57" s="22">
        <v>0.5</v>
      </c>
      <c r="G57" s="19">
        <f t="shared" si="14"/>
        <v>46500</v>
      </c>
      <c r="H57" s="20">
        <v>0.2</v>
      </c>
      <c r="I57" s="21">
        <f t="shared" si="2"/>
        <v>174375</v>
      </c>
      <c r="J57" s="22">
        <f t="shared" si="3"/>
        <v>0.75</v>
      </c>
      <c r="K57" s="19">
        <v>5500</v>
      </c>
      <c r="L57" s="20">
        <f t="shared" si="12"/>
        <v>2.3655913978494623E-2</v>
      </c>
      <c r="M57" s="21">
        <f t="shared" si="9"/>
        <v>23250</v>
      </c>
      <c r="N57" s="24">
        <f t="shared" si="5"/>
        <v>0.1</v>
      </c>
      <c r="O57" s="25">
        <v>0</v>
      </c>
      <c r="P57" s="25">
        <v>0</v>
      </c>
      <c r="Q57" s="26">
        <v>11000</v>
      </c>
      <c r="R57" s="24">
        <f t="shared" si="6"/>
        <v>4.7311827956989246E-2</v>
      </c>
      <c r="S57" s="19">
        <f t="shared" si="15"/>
        <v>23250</v>
      </c>
      <c r="T57" s="20">
        <v>0.1</v>
      </c>
      <c r="U57" s="21">
        <f t="shared" si="8"/>
        <v>58125</v>
      </c>
      <c r="V57" s="22">
        <f t="shared" si="13"/>
        <v>0.25</v>
      </c>
      <c r="W57" s="20">
        <v>0</v>
      </c>
      <c r="X57" s="20">
        <v>0</v>
      </c>
      <c r="Y57" s="27">
        <v>12000</v>
      </c>
      <c r="Z57" s="22">
        <v>5.1612903225806452E-2</v>
      </c>
      <c r="AA57" s="21">
        <v>0</v>
      </c>
      <c r="AB57" s="20">
        <v>0</v>
      </c>
      <c r="AC57" s="21">
        <v>116250</v>
      </c>
      <c r="AD57" s="22">
        <f t="shared" si="7"/>
        <v>0.5</v>
      </c>
      <c r="AF57" s="53" t="e">
        <f>D57-#REF!</f>
        <v>#REF!</v>
      </c>
      <c r="AG57" s="53" t="e">
        <f>F57-#REF!</f>
        <v>#REF!</v>
      </c>
      <c r="AH57" s="53" t="e">
        <f>H57-#REF!</f>
        <v>#REF!</v>
      </c>
      <c r="AI57" s="53" t="e">
        <f>J57-#REF!</f>
        <v>#REF!</v>
      </c>
      <c r="AJ57" s="53" t="e">
        <f>L57-#REF!</f>
        <v>#REF!</v>
      </c>
      <c r="AK57" s="53" t="e">
        <f>N57-#REF!</f>
        <v>#REF!</v>
      </c>
      <c r="AL57" s="53" t="e">
        <f>P57-#REF!</f>
        <v>#REF!</v>
      </c>
      <c r="AM57" s="53" t="e">
        <f>R57-#REF!</f>
        <v>#REF!</v>
      </c>
      <c r="AN57" s="53" t="e">
        <f>T57-#REF!</f>
        <v>#REF!</v>
      </c>
      <c r="AO57" s="53" t="e">
        <f>V57-#REF!</f>
        <v>#REF!</v>
      </c>
      <c r="AP57" s="53" t="e">
        <f>X57-#REF!</f>
        <v>#REF!</v>
      </c>
      <c r="AQ57" s="53" t="e">
        <f>Z57-#REF!</f>
        <v>#REF!</v>
      </c>
      <c r="AR57" s="53" t="e">
        <f>AB57-#REF!</f>
        <v>#REF!</v>
      </c>
      <c r="AS57" s="53" t="e">
        <f>AD57-#REF!</f>
        <v>#REF!</v>
      </c>
    </row>
    <row r="58" spans="1:45" ht="15" x14ac:dyDescent="0.2">
      <c r="A58" s="17">
        <v>29</v>
      </c>
      <c r="B58" s="18">
        <f t="shared" si="16"/>
        <v>235000</v>
      </c>
      <c r="C58" s="19">
        <v>0</v>
      </c>
      <c r="D58" s="20">
        <v>0</v>
      </c>
      <c r="E58" s="21">
        <v>117500</v>
      </c>
      <c r="F58" s="22">
        <v>0.5</v>
      </c>
      <c r="G58" s="19">
        <f t="shared" si="14"/>
        <v>47000</v>
      </c>
      <c r="H58" s="20">
        <v>0.2</v>
      </c>
      <c r="I58" s="21">
        <f t="shared" si="2"/>
        <v>176250</v>
      </c>
      <c r="J58" s="22">
        <f t="shared" si="3"/>
        <v>0.75</v>
      </c>
      <c r="K58" s="19">
        <v>5500</v>
      </c>
      <c r="L58" s="20">
        <f t="shared" si="12"/>
        <v>2.3404255319148935E-2</v>
      </c>
      <c r="M58" s="21">
        <f t="shared" si="9"/>
        <v>23500</v>
      </c>
      <c r="N58" s="24">
        <f t="shared" si="5"/>
        <v>0.1</v>
      </c>
      <c r="O58" s="25">
        <v>0</v>
      </c>
      <c r="P58" s="25">
        <v>0</v>
      </c>
      <c r="Q58" s="26">
        <v>11000</v>
      </c>
      <c r="R58" s="24">
        <f t="shared" si="6"/>
        <v>4.6808510638297871E-2</v>
      </c>
      <c r="S58" s="19">
        <f t="shared" si="15"/>
        <v>23500</v>
      </c>
      <c r="T58" s="20">
        <v>0.1</v>
      </c>
      <c r="U58" s="21">
        <f t="shared" si="8"/>
        <v>58750</v>
      </c>
      <c r="V58" s="22">
        <f t="shared" si="13"/>
        <v>0.25</v>
      </c>
      <c r="W58" s="20">
        <v>0</v>
      </c>
      <c r="X58" s="20">
        <v>0</v>
      </c>
      <c r="Y58" s="27">
        <v>12000</v>
      </c>
      <c r="Z58" s="22">
        <v>5.106382978723404E-2</v>
      </c>
      <c r="AA58" s="21">
        <v>0</v>
      </c>
      <c r="AB58" s="20">
        <v>0</v>
      </c>
      <c r="AC58" s="21">
        <v>117500</v>
      </c>
      <c r="AD58" s="22">
        <f t="shared" si="7"/>
        <v>0.5</v>
      </c>
      <c r="AF58" s="53" t="e">
        <f>D58-#REF!</f>
        <v>#REF!</v>
      </c>
      <c r="AG58" s="53" t="e">
        <f>F58-#REF!</f>
        <v>#REF!</v>
      </c>
      <c r="AH58" s="53" t="e">
        <f>H58-#REF!</f>
        <v>#REF!</v>
      </c>
      <c r="AI58" s="53" t="e">
        <f>J58-#REF!</f>
        <v>#REF!</v>
      </c>
      <c r="AJ58" s="53" t="e">
        <f>L58-#REF!</f>
        <v>#REF!</v>
      </c>
      <c r="AK58" s="53" t="e">
        <f>N58-#REF!</f>
        <v>#REF!</v>
      </c>
      <c r="AL58" s="53" t="e">
        <f>P58-#REF!</f>
        <v>#REF!</v>
      </c>
      <c r="AM58" s="53" t="e">
        <f>R58-#REF!</f>
        <v>#REF!</v>
      </c>
      <c r="AN58" s="53" t="e">
        <f>T58-#REF!</f>
        <v>#REF!</v>
      </c>
      <c r="AO58" s="53" t="e">
        <f>V58-#REF!</f>
        <v>#REF!</v>
      </c>
      <c r="AP58" s="53" t="e">
        <f>X58-#REF!</f>
        <v>#REF!</v>
      </c>
      <c r="AQ58" s="53" t="e">
        <f>Z58-#REF!</f>
        <v>#REF!</v>
      </c>
      <c r="AR58" s="53" t="e">
        <f>AB58-#REF!</f>
        <v>#REF!</v>
      </c>
      <c r="AS58" s="53" t="e">
        <f>AD58-#REF!</f>
        <v>#REF!</v>
      </c>
    </row>
    <row r="59" spans="1:45" ht="15" x14ac:dyDescent="0.2">
      <c r="A59" s="17">
        <v>30</v>
      </c>
      <c r="B59" s="18">
        <f t="shared" si="16"/>
        <v>237500</v>
      </c>
      <c r="C59" s="19">
        <v>0</v>
      </c>
      <c r="D59" s="20">
        <v>0</v>
      </c>
      <c r="E59" s="21">
        <v>118750</v>
      </c>
      <c r="F59" s="22">
        <v>0.5</v>
      </c>
      <c r="G59" s="19">
        <f t="shared" si="14"/>
        <v>47500</v>
      </c>
      <c r="H59" s="20">
        <v>0.2</v>
      </c>
      <c r="I59" s="21">
        <f t="shared" si="2"/>
        <v>178125</v>
      </c>
      <c r="J59" s="22">
        <f t="shared" si="3"/>
        <v>0.75</v>
      </c>
      <c r="K59" s="19">
        <v>5500</v>
      </c>
      <c r="L59" s="20">
        <f t="shared" si="12"/>
        <v>2.3157894736842106E-2</v>
      </c>
      <c r="M59" s="21">
        <f t="shared" si="9"/>
        <v>23750</v>
      </c>
      <c r="N59" s="24">
        <f t="shared" si="5"/>
        <v>0.1</v>
      </c>
      <c r="O59" s="25">
        <v>0</v>
      </c>
      <c r="P59" s="25">
        <v>0</v>
      </c>
      <c r="Q59" s="26">
        <v>11000</v>
      </c>
      <c r="R59" s="24">
        <f t="shared" si="6"/>
        <v>4.6315789473684213E-2</v>
      </c>
      <c r="S59" s="19">
        <f t="shared" si="15"/>
        <v>23750</v>
      </c>
      <c r="T59" s="20">
        <v>0.1</v>
      </c>
      <c r="U59" s="21">
        <f t="shared" si="8"/>
        <v>59375</v>
      </c>
      <c r="V59" s="22">
        <f t="shared" si="13"/>
        <v>0.25</v>
      </c>
      <c r="W59" s="20">
        <v>0</v>
      </c>
      <c r="X59" s="20">
        <v>0</v>
      </c>
      <c r="Y59" s="27">
        <v>12000</v>
      </c>
      <c r="Z59" s="22">
        <v>5.0526315789473683E-2</v>
      </c>
      <c r="AA59" s="21">
        <v>0</v>
      </c>
      <c r="AB59" s="20">
        <v>0</v>
      </c>
      <c r="AC59" s="21">
        <v>118750</v>
      </c>
      <c r="AD59" s="22">
        <f t="shared" si="7"/>
        <v>0.5</v>
      </c>
      <c r="AF59" s="53" t="e">
        <f>D59-#REF!</f>
        <v>#REF!</v>
      </c>
      <c r="AG59" s="53" t="e">
        <f>F59-#REF!</f>
        <v>#REF!</v>
      </c>
      <c r="AH59" s="53" t="e">
        <f>H59-#REF!</f>
        <v>#REF!</v>
      </c>
      <c r="AI59" s="53" t="e">
        <f>J59-#REF!</f>
        <v>#REF!</v>
      </c>
      <c r="AJ59" s="53" t="e">
        <f>L59-#REF!</f>
        <v>#REF!</v>
      </c>
      <c r="AK59" s="53" t="e">
        <f>N59-#REF!</f>
        <v>#REF!</v>
      </c>
      <c r="AL59" s="53" t="e">
        <f>P59-#REF!</f>
        <v>#REF!</v>
      </c>
      <c r="AM59" s="53" t="e">
        <f>R59-#REF!</f>
        <v>#REF!</v>
      </c>
      <c r="AN59" s="53" t="e">
        <f>T59-#REF!</f>
        <v>#REF!</v>
      </c>
      <c r="AO59" s="53" t="e">
        <f>V59-#REF!</f>
        <v>#REF!</v>
      </c>
      <c r="AP59" s="53" t="e">
        <f>X59-#REF!</f>
        <v>#REF!</v>
      </c>
      <c r="AQ59" s="53" t="e">
        <f>Z59-#REF!</f>
        <v>#REF!</v>
      </c>
      <c r="AR59" s="53" t="e">
        <f>AB59-#REF!</f>
        <v>#REF!</v>
      </c>
      <c r="AS59" s="53" t="e">
        <f>AD59-#REF!</f>
        <v>#REF!</v>
      </c>
    </row>
    <row r="60" spans="1:45" ht="15" x14ac:dyDescent="0.2">
      <c r="A60" s="17">
        <v>31</v>
      </c>
      <c r="B60" s="18">
        <f t="shared" si="16"/>
        <v>240000</v>
      </c>
      <c r="C60" s="19">
        <v>0</v>
      </c>
      <c r="D60" s="20">
        <v>0</v>
      </c>
      <c r="E60" s="21">
        <v>120000</v>
      </c>
      <c r="F60" s="22">
        <v>0.5</v>
      </c>
      <c r="G60" s="19">
        <f t="shared" si="14"/>
        <v>48000</v>
      </c>
      <c r="H60" s="20">
        <v>0.2</v>
      </c>
      <c r="I60" s="21">
        <f t="shared" si="2"/>
        <v>180000</v>
      </c>
      <c r="J60" s="22">
        <f t="shared" si="3"/>
        <v>0.75</v>
      </c>
      <c r="K60" s="19">
        <v>5500</v>
      </c>
      <c r="L60" s="20">
        <f t="shared" si="12"/>
        <v>2.2916666666666665E-2</v>
      </c>
      <c r="M60" s="21">
        <f t="shared" si="9"/>
        <v>24000</v>
      </c>
      <c r="N60" s="24">
        <f t="shared" si="5"/>
        <v>0.1</v>
      </c>
      <c r="O60" s="25">
        <v>0</v>
      </c>
      <c r="P60" s="25">
        <v>0</v>
      </c>
      <c r="Q60" s="26">
        <v>11000</v>
      </c>
      <c r="R60" s="24">
        <f t="shared" si="6"/>
        <v>4.583333333333333E-2</v>
      </c>
      <c r="S60" s="19">
        <f t="shared" si="15"/>
        <v>24000</v>
      </c>
      <c r="T60" s="20">
        <v>0.1</v>
      </c>
      <c r="U60" s="21">
        <f t="shared" si="8"/>
        <v>60000</v>
      </c>
      <c r="V60" s="22">
        <f t="shared" si="13"/>
        <v>0.25</v>
      </c>
      <c r="W60" s="20">
        <v>0</v>
      </c>
      <c r="X60" s="20">
        <v>0</v>
      </c>
      <c r="Y60" s="27">
        <v>12000</v>
      </c>
      <c r="Z60" s="22">
        <v>0.05</v>
      </c>
      <c r="AA60" s="21">
        <v>0</v>
      </c>
      <c r="AB60" s="20">
        <v>0</v>
      </c>
      <c r="AC60" s="21">
        <v>120000</v>
      </c>
      <c r="AD60" s="22">
        <f t="shared" si="7"/>
        <v>0.5</v>
      </c>
      <c r="AF60" s="53" t="e">
        <f>D60-#REF!</f>
        <v>#REF!</v>
      </c>
      <c r="AG60" s="53" t="e">
        <f>F60-#REF!</f>
        <v>#REF!</v>
      </c>
      <c r="AH60" s="53" t="e">
        <f>H60-#REF!</f>
        <v>#REF!</v>
      </c>
      <c r="AI60" s="53" t="e">
        <f>J60-#REF!</f>
        <v>#REF!</v>
      </c>
      <c r="AJ60" s="53" t="e">
        <f>L60-#REF!</f>
        <v>#REF!</v>
      </c>
      <c r="AK60" s="53" t="e">
        <f>N60-#REF!</f>
        <v>#REF!</v>
      </c>
      <c r="AL60" s="53" t="e">
        <f>P60-#REF!</f>
        <v>#REF!</v>
      </c>
      <c r="AM60" s="53" t="e">
        <f>R60-#REF!</f>
        <v>#REF!</v>
      </c>
      <c r="AN60" s="53" t="e">
        <f>T60-#REF!</f>
        <v>#REF!</v>
      </c>
      <c r="AO60" s="53" t="e">
        <f>V60-#REF!</f>
        <v>#REF!</v>
      </c>
      <c r="AP60" s="53" t="e">
        <f>X60-#REF!</f>
        <v>#REF!</v>
      </c>
      <c r="AQ60" s="53" t="e">
        <f>Z60-#REF!</f>
        <v>#REF!</v>
      </c>
      <c r="AR60" s="53" t="e">
        <f>AB60-#REF!</f>
        <v>#REF!</v>
      </c>
      <c r="AS60" s="53" t="e">
        <f>AD60-#REF!</f>
        <v>#REF!</v>
      </c>
    </row>
    <row r="61" spans="1:45" ht="15" x14ac:dyDescent="0.2">
      <c r="A61" s="17">
        <v>32</v>
      </c>
      <c r="B61" s="18">
        <f t="shared" si="16"/>
        <v>242500</v>
      </c>
      <c r="C61" s="19">
        <v>0</v>
      </c>
      <c r="D61" s="20">
        <v>0</v>
      </c>
      <c r="E61" s="21">
        <v>121250</v>
      </c>
      <c r="F61" s="22">
        <v>0.5</v>
      </c>
      <c r="G61" s="19">
        <f t="shared" si="14"/>
        <v>48500</v>
      </c>
      <c r="H61" s="20">
        <v>0.2</v>
      </c>
      <c r="I61" s="21">
        <f t="shared" si="2"/>
        <v>181875</v>
      </c>
      <c r="J61" s="22">
        <f t="shared" si="3"/>
        <v>0.75</v>
      </c>
      <c r="K61" s="19">
        <v>5500</v>
      </c>
      <c r="L61" s="20">
        <f t="shared" si="12"/>
        <v>2.268041237113402E-2</v>
      </c>
      <c r="M61" s="21">
        <f t="shared" si="9"/>
        <v>24250</v>
      </c>
      <c r="N61" s="24">
        <f t="shared" si="5"/>
        <v>0.1</v>
      </c>
      <c r="O61" s="25">
        <v>0</v>
      </c>
      <c r="P61" s="25">
        <v>0</v>
      </c>
      <c r="Q61" s="26">
        <v>11000</v>
      </c>
      <c r="R61" s="24">
        <f t="shared" si="6"/>
        <v>4.536082474226804E-2</v>
      </c>
      <c r="S61" s="19">
        <f t="shared" si="15"/>
        <v>24250</v>
      </c>
      <c r="T61" s="20">
        <v>0.1</v>
      </c>
      <c r="U61" s="21">
        <v>60000</v>
      </c>
      <c r="V61" s="22">
        <f t="shared" si="13"/>
        <v>0.24742268041237114</v>
      </c>
      <c r="W61" s="20">
        <v>0</v>
      </c>
      <c r="X61" s="20">
        <v>0</v>
      </c>
      <c r="Y61" s="27">
        <v>12000</v>
      </c>
      <c r="Z61" s="22">
        <v>4.9484536082474224E-2</v>
      </c>
      <c r="AA61" s="21">
        <v>0</v>
      </c>
      <c r="AB61" s="20">
        <v>0</v>
      </c>
      <c r="AC61" s="21">
        <v>121250</v>
      </c>
      <c r="AD61" s="22">
        <f t="shared" si="7"/>
        <v>0.5</v>
      </c>
      <c r="AF61" s="53" t="e">
        <f>D61-#REF!</f>
        <v>#REF!</v>
      </c>
      <c r="AG61" s="53" t="e">
        <f>F61-#REF!</f>
        <v>#REF!</v>
      </c>
      <c r="AH61" s="53" t="e">
        <f>H61-#REF!</f>
        <v>#REF!</v>
      </c>
      <c r="AI61" s="53" t="e">
        <f>J61-#REF!</f>
        <v>#REF!</v>
      </c>
      <c r="AJ61" s="53" t="e">
        <f>L61-#REF!</f>
        <v>#REF!</v>
      </c>
      <c r="AK61" s="53" t="e">
        <f>N61-#REF!</f>
        <v>#REF!</v>
      </c>
      <c r="AL61" s="53" t="e">
        <f>P61-#REF!</f>
        <v>#REF!</v>
      </c>
      <c r="AM61" s="53" t="e">
        <f>R61-#REF!</f>
        <v>#REF!</v>
      </c>
      <c r="AN61" s="53" t="e">
        <f>T61-#REF!</f>
        <v>#REF!</v>
      </c>
      <c r="AO61" s="53" t="e">
        <f>V61-#REF!</f>
        <v>#REF!</v>
      </c>
      <c r="AP61" s="53" t="e">
        <f>X61-#REF!</f>
        <v>#REF!</v>
      </c>
      <c r="AQ61" s="53" t="e">
        <f>Z61-#REF!</f>
        <v>#REF!</v>
      </c>
      <c r="AR61" s="53" t="e">
        <f>AB61-#REF!</f>
        <v>#REF!</v>
      </c>
      <c r="AS61" s="53" t="e">
        <f>AD61-#REF!</f>
        <v>#REF!</v>
      </c>
    </row>
    <row r="62" spans="1:45" ht="15" x14ac:dyDescent="0.2">
      <c r="A62" s="17">
        <v>33</v>
      </c>
      <c r="B62" s="18">
        <f t="shared" si="16"/>
        <v>245000</v>
      </c>
      <c r="C62" s="19">
        <v>0</v>
      </c>
      <c r="D62" s="20">
        <v>0</v>
      </c>
      <c r="E62" s="21">
        <v>122500</v>
      </c>
      <c r="F62" s="22">
        <v>0.5</v>
      </c>
      <c r="G62" s="19">
        <f t="shared" si="14"/>
        <v>49000</v>
      </c>
      <c r="H62" s="20">
        <v>0.2</v>
      </c>
      <c r="I62" s="21">
        <f t="shared" si="2"/>
        <v>183750</v>
      </c>
      <c r="J62" s="22">
        <f t="shared" si="3"/>
        <v>0.75</v>
      </c>
      <c r="K62" s="19">
        <v>5500</v>
      </c>
      <c r="L62" s="20">
        <f t="shared" si="12"/>
        <v>2.2448979591836733E-2</v>
      </c>
      <c r="M62" s="21">
        <f t="shared" si="9"/>
        <v>24500</v>
      </c>
      <c r="N62" s="24">
        <f t="shared" si="5"/>
        <v>0.1</v>
      </c>
      <c r="O62" s="25">
        <v>0</v>
      </c>
      <c r="P62" s="25">
        <v>0</v>
      </c>
      <c r="Q62" s="26">
        <v>11000</v>
      </c>
      <c r="R62" s="24">
        <f t="shared" si="6"/>
        <v>4.4897959183673466E-2</v>
      </c>
      <c r="S62" s="19">
        <f t="shared" si="15"/>
        <v>24500</v>
      </c>
      <c r="T62" s="20">
        <v>0.1</v>
      </c>
      <c r="U62" s="21">
        <v>60000</v>
      </c>
      <c r="V62" s="22">
        <f t="shared" si="13"/>
        <v>0.24489795918367346</v>
      </c>
      <c r="W62" s="20">
        <v>0</v>
      </c>
      <c r="X62" s="20">
        <v>0</v>
      </c>
      <c r="Y62" s="27">
        <v>12000</v>
      </c>
      <c r="Z62" s="22">
        <v>4.8979591836734691E-2</v>
      </c>
      <c r="AA62" s="21">
        <v>0</v>
      </c>
      <c r="AB62" s="20">
        <v>0</v>
      </c>
      <c r="AC62" s="21">
        <v>122500</v>
      </c>
      <c r="AD62" s="22">
        <f t="shared" si="7"/>
        <v>0.5</v>
      </c>
      <c r="AF62" s="53" t="e">
        <f>D62-#REF!</f>
        <v>#REF!</v>
      </c>
      <c r="AG62" s="53" t="e">
        <f>F62-#REF!</f>
        <v>#REF!</v>
      </c>
      <c r="AH62" s="53" t="e">
        <f>H62-#REF!</f>
        <v>#REF!</v>
      </c>
      <c r="AI62" s="53" t="e">
        <f>J62-#REF!</f>
        <v>#REF!</v>
      </c>
      <c r="AJ62" s="53" t="e">
        <f>L62-#REF!</f>
        <v>#REF!</v>
      </c>
      <c r="AK62" s="53" t="e">
        <f>N62-#REF!</f>
        <v>#REF!</v>
      </c>
      <c r="AL62" s="53" t="e">
        <f>P62-#REF!</f>
        <v>#REF!</v>
      </c>
      <c r="AM62" s="53" t="e">
        <f>R62-#REF!</f>
        <v>#REF!</v>
      </c>
      <c r="AN62" s="53" t="e">
        <f>T62-#REF!</f>
        <v>#REF!</v>
      </c>
      <c r="AO62" s="53" t="e">
        <f>V62-#REF!</f>
        <v>#REF!</v>
      </c>
      <c r="AP62" s="53" t="e">
        <f>X62-#REF!</f>
        <v>#REF!</v>
      </c>
      <c r="AQ62" s="53" t="e">
        <f>Z62-#REF!</f>
        <v>#REF!</v>
      </c>
      <c r="AR62" s="53" t="e">
        <f>AB62-#REF!</f>
        <v>#REF!</v>
      </c>
      <c r="AS62" s="53" t="e">
        <f>AD62-#REF!</f>
        <v>#REF!</v>
      </c>
    </row>
    <row r="63" spans="1:45" ht="15" x14ac:dyDescent="0.2">
      <c r="A63" s="17">
        <v>34</v>
      </c>
      <c r="B63" s="18">
        <f t="shared" si="16"/>
        <v>247500</v>
      </c>
      <c r="C63" s="19">
        <v>0</v>
      </c>
      <c r="D63" s="20">
        <v>0</v>
      </c>
      <c r="E63" s="21">
        <v>123750</v>
      </c>
      <c r="F63" s="22">
        <v>0.5</v>
      </c>
      <c r="G63" s="19">
        <f t="shared" si="14"/>
        <v>49500</v>
      </c>
      <c r="H63" s="20">
        <v>0.2</v>
      </c>
      <c r="I63" s="21">
        <f t="shared" si="2"/>
        <v>185625</v>
      </c>
      <c r="J63" s="22">
        <f t="shared" si="3"/>
        <v>0.75</v>
      </c>
      <c r="K63" s="19">
        <v>5500</v>
      </c>
      <c r="L63" s="20">
        <f t="shared" si="12"/>
        <v>2.2222222222222223E-2</v>
      </c>
      <c r="M63" s="21">
        <f t="shared" si="9"/>
        <v>24750</v>
      </c>
      <c r="N63" s="24">
        <f t="shared" si="5"/>
        <v>0.1</v>
      </c>
      <c r="O63" s="25">
        <v>0</v>
      </c>
      <c r="P63" s="25">
        <v>0</v>
      </c>
      <c r="Q63" s="26">
        <v>11000</v>
      </c>
      <c r="R63" s="24">
        <f t="shared" si="6"/>
        <v>4.4444444444444446E-2</v>
      </c>
      <c r="S63" s="19">
        <f t="shared" si="15"/>
        <v>24750</v>
      </c>
      <c r="T63" s="20">
        <v>0.1</v>
      </c>
      <c r="U63" s="21">
        <v>60000</v>
      </c>
      <c r="V63" s="22">
        <f t="shared" si="13"/>
        <v>0.24242424242424243</v>
      </c>
      <c r="W63" s="20">
        <v>0</v>
      </c>
      <c r="X63" s="20">
        <v>0</v>
      </c>
      <c r="Y63" s="27">
        <v>12000</v>
      </c>
      <c r="Z63" s="22">
        <v>4.8484848484848485E-2</v>
      </c>
      <c r="AA63" s="21">
        <v>0</v>
      </c>
      <c r="AB63" s="20">
        <v>0</v>
      </c>
      <c r="AC63" s="21">
        <v>123750</v>
      </c>
      <c r="AD63" s="22">
        <f t="shared" si="7"/>
        <v>0.5</v>
      </c>
      <c r="AF63" s="53" t="e">
        <f>D63-#REF!</f>
        <v>#REF!</v>
      </c>
      <c r="AG63" s="53" t="e">
        <f>F63-#REF!</f>
        <v>#REF!</v>
      </c>
      <c r="AH63" s="53" t="e">
        <f>H63-#REF!</f>
        <v>#REF!</v>
      </c>
      <c r="AI63" s="53" t="e">
        <f>J63-#REF!</f>
        <v>#REF!</v>
      </c>
      <c r="AJ63" s="53" t="e">
        <f>L63-#REF!</f>
        <v>#REF!</v>
      </c>
      <c r="AK63" s="53" t="e">
        <f>N63-#REF!</f>
        <v>#REF!</v>
      </c>
      <c r="AL63" s="53" t="e">
        <f>P63-#REF!</f>
        <v>#REF!</v>
      </c>
      <c r="AM63" s="53" t="e">
        <f>R63-#REF!</f>
        <v>#REF!</v>
      </c>
      <c r="AN63" s="53" t="e">
        <f>T63-#REF!</f>
        <v>#REF!</v>
      </c>
      <c r="AO63" s="53" t="e">
        <f>V63-#REF!</f>
        <v>#REF!</v>
      </c>
      <c r="AP63" s="53" t="e">
        <f>X63-#REF!</f>
        <v>#REF!</v>
      </c>
      <c r="AQ63" s="53" t="e">
        <f>Z63-#REF!</f>
        <v>#REF!</v>
      </c>
      <c r="AR63" s="53" t="e">
        <f>AB63-#REF!</f>
        <v>#REF!</v>
      </c>
      <c r="AS63" s="53" t="e">
        <f>AD63-#REF!</f>
        <v>#REF!</v>
      </c>
    </row>
    <row r="64" spans="1:45" ht="15" x14ac:dyDescent="0.2">
      <c r="A64" s="17">
        <v>35</v>
      </c>
      <c r="B64" s="18">
        <v>250000</v>
      </c>
      <c r="C64" s="19">
        <v>0</v>
      </c>
      <c r="D64" s="20">
        <v>0</v>
      </c>
      <c r="E64" s="21">
        <v>125000</v>
      </c>
      <c r="F64" s="22">
        <v>0.5</v>
      </c>
      <c r="G64" s="23">
        <f>B64*0.2</f>
        <v>50000</v>
      </c>
      <c r="H64" s="20">
        <v>0.2</v>
      </c>
      <c r="I64" s="21">
        <f t="shared" si="2"/>
        <v>187500</v>
      </c>
      <c r="J64" s="22">
        <f t="shared" si="3"/>
        <v>0.75</v>
      </c>
      <c r="K64" s="19">
        <v>5500</v>
      </c>
      <c r="L64" s="20">
        <f t="shared" si="12"/>
        <v>2.1999999999999999E-2</v>
      </c>
      <c r="M64" s="21">
        <f t="shared" si="9"/>
        <v>25000</v>
      </c>
      <c r="N64" s="24">
        <f t="shared" si="5"/>
        <v>0.1</v>
      </c>
      <c r="O64" s="25">
        <v>0</v>
      </c>
      <c r="P64" s="25">
        <v>0</v>
      </c>
      <c r="Q64" s="26">
        <v>11000</v>
      </c>
      <c r="R64" s="24">
        <f t="shared" si="6"/>
        <v>4.3999999999999997E-2</v>
      </c>
      <c r="S64" s="19">
        <v>25000</v>
      </c>
      <c r="T64" s="20">
        <f t="shared" ref="T64:T109" si="17">S64/B64</f>
        <v>0.1</v>
      </c>
      <c r="U64" s="21">
        <v>60000</v>
      </c>
      <c r="V64" s="22">
        <f t="shared" si="13"/>
        <v>0.24</v>
      </c>
      <c r="W64" s="20">
        <v>0</v>
      </c>
      <c r="X64" s="20">
        <v>0</v>
      </c>
      <c r="Y64" s="27">
        <v>12000</v>
      </c>
      <c r="Z64" s="22">
        <v>4.8000000000000001E-2</v>
      </c>
      <c r="AA64" s="21">
        <v>0</v>
      </c>
      <c r="AB64" s="20">
        <v>0</v>
      </c>
      <c r="AC64" s="21">
        <v>125000</v>
      </c>
      <c r="AD64" s="22">
        <f t="shared" si="7"/>
        <v>0.5</v>
      </c>
      <c r="AF64" s="53" t="e">
        <f>D64-#REF!</f>
        <v>#REF!</v>
      </c>
      <c r="AG64" s="53" t="e">
        <f>F64-#REF!</f>
        <v>#REF!</v>
      </c>
      <c r="AH64" s="53" t="e">
        <f>H64-#REF!</f>
        <v>#REF!</v>
      </c>
      <c r="AI64" s="53" t="e">
        <f>J64-#REF!</f>
        <v>#REF!</v>
      </c>
      <c r="AJ64" s="53" t="e">
        <f>L64-#REF!</f>
        <v>#REF!</v>
      </c>
      <c r="AK64" s="53" t="e">
        <f>N64-#REF!</f>
        <v>#REF!</v>
      </c>
      <c r="AL64" s="53" t="e">
        <f>P64-#REF!</f>
        <v>#REF!</v>
      </c>
      <c r="AM64" s="53" t="e">
        <f>R64-#REF!</f>
        <v>#REF!</v>
      </c>
      <c r="AN64" s="53" t="e">
        <f>T64-#REF!</f>
        <v>#REF!</v>
      </c>
      <c r="AO64" s="53" t="e">
        <f>V64-#REF!</f>
        <v>#REF!</v>
      </c>
      <c r="AP64" s="53" t="e">
        <f>X64-#REF!</f>
        <v>#REF!</v>
      </c>
      <c r="AQ64" s="53" t="e">
        <f>Z64-#REF!</f>
        <v>#REF!</v>
      </c>
      <c r="AR64" s="53" t="e">
        <f>AB64-#REF!</f>
        <v>#REF!</v>
      </c>
      <c r="AS64" s="53" t="e">
        <f>AD64-#REF!</f>
        <v>#REF!</v>
      </c>
    </row>
    <row r="65" spans="1:45" ht="15" x14ac:dyDescent="0.2">
      <c r="A65" s="17">
        <v>36</v>
      </c>
      <c r="B65" s="18">
        <f>B64+(25000/3)</f>
        <v>258333.33333333334</v>
      </c>
      <c r="C65" s="19">
        <v>0</v>
      </c>
      <c r="D65" s="20">
        <v>0</v>
      </c>
      <c r="E65" s="21">
        <v>129166.66666666667</v>
      </c>
      <c r="F65" s="22">
        <v>0.5</v>
      </c>
      <c r="G65" s="19">
        <f>$B65*H65</f>
        <v>51666.666666666672</v>
      </c>
      <c r="H65" s="20">
        <v>0.2</v>
      </c>
      <c r="I65" s="21">
        <f t="shared" si="2"/>
        <v>193750</v>
      </c>
      <c r="J65" s="22">
        <f t="shared" si="3"/>
        <v>0.75</v>
      </c>
      <c r="K65" s="19">
        <v>5500</v>
      </c>
      <c r="L65" s="20">
        <f t="shared" si="12"/>
        <v>2.1290322580645161E-2</v>
      </c>
      <c r="M65" s="21">
        <f t="shared" si="9"/>
        <v>25833.333333333336</v>
      </c>
      <c r="N65" s="24">
        <f t="shared" si="5"/>
        <v>0.1</v>
      </c>
      <c r="O65" s="25">
        <v>0</v>
      </c>
      <c r="P65" s="25">
        <v>0</v>
      </c>
      <c r="Q65" s="26">
        <v>11000</v>
      </c>
      <c r="R65" s="24">
        <f t="shared" si="6"/>
        <v>4.2580645161290322E-2</v>
      </c>
      <c r="S65" s="19">
        <f>S64+(2500/3)</f>
        <v>25833.333333333332</v>
      </c>
      <c r="T65" s="20">
        <f t="shared" si="17"/>
        <v>9.9999999999999992E-2</v>
      </c>
      <c r="U65" s="21">
        <v>60000</v>
      </c>
      <c r="V65" s="22">
        <f t="shared" si="13"/>
        <v>0.23225806451612901</v>
      </c>
      <c r="W65" s="20">
        <v>0</v>
      </c>
      <c r="X65" s="20">
        <v>0</v>
      </c>
      <c r="Y65" s="27">
        <v>12000</v>
      </c>
      <c r="Z65" s="22">
        <v>4.6451612903225803E-2</v>
      </c>
      <c r="AA65" s="21">
        <v>0</v>
      </c>
      <c r="AB65" s="20">
        <v>0</v>
      </c>
      <c r="AC65" s="21">
        <v>129166.66666666667</v>
      </c>
      <c r="AD65" s="22">
        <f t="shared" si="7"/>
        <v>0.5</v>
      </c>
      <c r="AF65" s="53" t="e">
        <f>D65-#REF!</f>
        <v>#REF!</v>
      </c>
      <c r="AG65" s="53" t="e">
        <f>F65-#REF!</f>
        <v>#REF!</v>
      </c>
      <c r="AH65" s="53" t="e">
        <f>H65-#REF!</f>
        <v>#REF!</v>
      </c>
      <c r="AI65" s="53" t="e">
        <f>J65-#REF!</f>
        <v>#REF!</v>
      </c>
      <c r="AJ65" s="53" t="e">
        <f>L65-#REF!</f>
        <v>#REF!</v>
      </c>
      <c r="AK65" s="53" t="e">
        <f>N65-#REF!</f>
        <v>#REF!</v>
      </c>
      <c r="AL65" s="53" t="e">
        <f>P65-#REF!</f>
        <v>#REF!</v>
      </c>
      <c r="AM65" s="53" t="e">
        <f>R65-#REF!</f>
        <v>#REF!</v>
      </c>
      <c r="AN65" s="53" t="e">
        <f>T65-#REF!</f>
        <v>#REF!</v>
      </c>
      <c r="AO65" s="53" t="e">
        <f>V65-#REF!</f>
        <v>#REF!</v>
      </c>
      <c r="AP65" s="53" t="e">
        <f>X65-#REF!</f>
        <v>#REF!</v>
      </c>
      <c r="AQ65" s="53" t="e">
        <f>Z65-#REF!</f>
        <v>#REF!</v>
      </c>
      <c r="AR65" s="53" t="e">
        <f>AB65-#REF!</f>
        <v>#REF!</v>
      </c>
      <c r="AS65" s="53" t="e">
        <f>AD65-#REF!</f>
        <v>#REF!</v>
      </c>
    </row>
    <row r="66" spans="1:45" ht="15" x14ac:dyDescent="0.2">
      <c r="A66" s="17">
        <v>37</v>
      </c>
      <c r="B66" s="18">
        <f>B65+(25000/3)</f>
        <v>266666.66666666669</v>
      </c>
      <c r="C66" s="19">
        <v>0</v>
      </c>
      <c r="D66" s="20">
        <v>0</v>
      </c>
      <c r="E66" s="21">
        <v>133333.33333333334</v>
      </c>
      <c r="F66" s="22">
        <v>0.5</v>
      </c>
      <c r="G66" s="19">
        <f>$B66*H66</f>
        <v>53333.333333333343</v>
      </c>
      <c r="H66" s="20">
        <v>0.2</v>
      </c>
      <c r="I66" s="21">
        <f t="shared" si="2"/>
        <v>200000</v>
      </c>
      <c r="J66" s="22">
        <f t="shared" si="3"/>
        <v>0.75</v>
      </c>
      <c r="K66" s="19">
        <v>5500</v>
      </c>
      <c r="L66" s="20">
        <f t="shared" si="12"/>
        <v>2.0624999999999998E-2</v>
      </c>
      <c r="M66" s="21">
        <f t="shared" si="9"/>
        <v>26666.666666666672</v>
      </c>
      <c r="N66" s="24">
        <f t="shared" si="5"/>
        <v>0.1</v>
      </c>
      <c r="O66" s="25">
        <v>0</v>
      </c>
      <c r="P66" s="25">
        <v>0</v>
      </c>
      <c r="Q66" s="26">
        <v>11000</v>
      </c>
      <c r="R66" s="24">
        <f t="shared" si="6"/>
        <v>4.1249999999999995E-2</v>
      </c>
      <c r="S66" s="19">
        <f>S65+(2500/3)</f>
        <v>26666.666666666664</v>
      </c>
      <c r="T66" s="20">
        <f t="shared" si="17"/>
        <v>9.9999999999999978E-2</v>
      </c>
      <c r="U66" s="21">
        <v>60000</v>
      </c>
      <c r="V66" s="22">
        <f t="shared" si="13"/>
        <v>0.22499999999999998</v>
      </c>
      <c r="W66" s="20">
        <v>0</v>
      </c>
      <c r="X66" s="20">
        <v>0</v>
      </c>
      <c r="Y66" s="27">
        <v>12000</v>
      </c>
      <c r="Z66" s="22">
        <v>4.4999999999999998E-2</v>
      </c>
      <c r="AA66" s="21">
        <v>0</v>
      </c>
      <c r="AB66" s="20">
        <v>0</v>
      </c>
      <c r="AC66" s="21">
        <v>133333.33333333334</v>
      </c>
      <c r="AD66" s="22">
        <f t="shared" si="7"/>
        <v>0.5</v>
      </c>
      <c r="AF66" s="53" t="e">
        <f>D66-#REF!</f>
        <v>#REF!</v>
      </c>
      <c r="AG66" s="53" t="e">
        <f>F66-#REF!</f>
        <v>#REF!</v>
      </c>
      <c r="AH66" s="53" t="e">
        <f>H66-#REF!</f>
        <v>#REF!</v>
      </c>
      <c r="AI66" s="53" t="e">
        <f>J66-#REF!</f>
        <v>#REF!</v>
      </c>
      <c r="AJ66" s="53" t="e">
        <f>L66-#REF!</f>
        <v>#REF!</v>
      </c>
      <c r="AK66" s="53" t="e">
        <f>N66-#REF!</f>
        <v>#REF!</v>
      </c>
      <c r="AL66" s="53" t="e">
        <f>P66-#REF!</f>
        <v>#REF!</v>
      </c>
      <c r="AM66" s="53" t="e">
        <f>R66-#REF!</f>
        <v>#REF!</v>
      </c>
      <c r="AN66" s="53" t="e">
        <f>T66-#REF!</f>
        <v>#REF!</v>
      </c>
      <c r="AO66" s="53" t="e">
        <f>V66-#REF!</f>
        <v>#REF!</v>
      </c>
      <c r="AP66" s="53" t="e">
        <f>X66-#REF!</f>
        <v>#REF!</v>
      </c>
      <c r="AQ66" s="53" t="e">
        <f>Z66-#REF!</f>
        <v>#REF!</v>
      </c>
      <c r="AR66" s="53" t="e">
        <f>AB66-#REF!</f>
        <v>#REF!</v>
      </c>
      <c r="AS66" s="53" t="e">
        <f>AD66-#REF!</f>
        <v>#REF!</v>
      </c>
    </row>
    <row r="67" spans="1:45" ht="15" x14ac:dyDescent="0.2">
      <c r="A67" s="17">
        <v>38</v>
      </c>
      <c r="B67" s="18">
        <v>275000</v>
      </c>
      <c r="C67" s="19">
        <v>0</v>
      </c>
      <c r="D67" s="20">
        <v>0</v>
      </c>
      <c r="E67" s="21">
        <v>137500</v>
      </c>
      <c r="F67" s="22">
        <v>0.5</v>
      </c>
      <c r="G67" s="23">
        <f>B67*0.2</f>
        <v>55000</v>
      </c>
      <c r="H67" s="20">
        <v>0.2</v>
      </c>
      <c r="I67" s="21">
        <f t="shared" si="2"/>
        <v>206250</v>
      </c>
      <c r="J67" s="22">
        <f t="shared" si="3"/>
        <v>0.75</v>
      </c>
      <c r="K67" s="19">
        <v>10000</v>
      </c>
      <c r="L67" s="20">
        <f>K67/B67</f>
        <v>3.6363636363636362E-2</v>
      </c>
      <c r="M67" s="21">
        <f t="shared" si="9"/>
        <v>27500</v>
      </c>
      <c r="N67" s="24">
        <f t="shared" si="5"/>
        <v>0.1</v>
      </c>
      <c r="O67" s="25">
        <v>0</v>
      </c>
      <c r="P67" s="25">
        <v>0</v>
      </c>
      <c r="Q67" s="26">
        <v>11000</v>
      </c>
      <c r="R67" s="24">
        <f t="shared" si="6"/>
        <v>0.04</v>
      </c>
      <c r="S67" s="19">
        <v>27500</v>
      </c>
      <c r="T67" s="20">
        <f t="shared" si="17"/>
        <v>0.1</v>
      </c>
      <c r="U67" s="21">
        <v>60000</v>
      </c>
      <c r="V67" s="22">
        <f t="shared" si="13"/>
        <v>0.21818181818181817</v>
      </c>
      <c r="W67" s="20">
        <v>0</v>
      </c>
      <c r="X67" s="20">
        <v>0</v>
      </c>
      <c r="Y67" s="27">
        <v>12000</v>
      </c>
      <c r="Z67" s="22">
        <v>4.363636363636364E-2</v>
      </c>
      <c r="AA67" s="21">
        <v>0</v>
      </c>
      <c r="AB67" s="20">
        <v>0</v>
      </c>
      <c r="AC67" s="21">
        <v>137500</v>
      </c>
      <c r="AD67" s="22">
        <f t="shared" si="7"/>
        <v>0.5</v>
      </c>
      <c r="AF67" s="53" t="e">
        <f>D67-#REF!</f>
        <v>#REF!</v>
      </c>
      <c r="AG67" s="53" t="e">
        <f>F67-#REF!</f>
        <v>#REF!</v>
      </c>
      <c r="AH67" s="53" t="e">
        <f>H67-#REF!</f>
        <v>#REF!</v>
      </c>
      <c r="AI67" s="53" t="e">
        <f>J67-#REF!</f>
        <v>#REF!</v>
      </c>
      <c r="AJ67" s="53" t="e">
        <f>L67-#REF!</f>
        <v>#REF!</v>
      </c>
      <c r="AK67" s="53" t="e">
        <f>N67-#REF!</f>
        <v>#REF!</v>
      </c>
      <c r="AL67" s="53" t="e">
        <f>P67-#REF!</f>
        <v>#REF!</v>
      </c>
      <c r="AM67" s="53" t="e">
        <f>R67-#REF!</f>
        <v>#REF!</v>
      </c>
      <c r="AN67" s="53" t="e">
        <f>T67-#REF!</f>
        <v>#REF!</v>
      </c>
      <c r="AO67" s="53" t="e">
        <f>V67-#REF!</f>
        <v>#REF!</v>
      </c>
      <c r="AP67" s="53" t="e">
        <f>X67-#REF!</f>
        <v>#REF!</v>
      </c>
      <c r="AQ67" s="53" t="e">
        <f>Z67-#REF!</f>
        <v>#REF!</v>
      </c>
      <c r="AR67" s="53" t="e">
        <f>AB67-#REF!</f>
        <v>#REF!</v>
      </c>
      <c r="AS67" s="53" t="e">
        <f>AD67-#REF!</f>
        <v>#REF!</v>
      </c>
    </row>
    <row r="68" spans="1:45" ht="15" x14ac:dyDescent="0.2">
      <c r="A68" s="17">
        <v>39</v>
      </c>
      <c r="B68" s="18">
        <v>300000</v>
      </c>
      <c r="C68" s="19">
        <v>0</v>
      </c>
      <c r="D68" s="20">
        <v>0</v>
      </c>
      <c r="E68" s="21">
        <v>150000</v>
      </c>
      <c r="F68" s="22">
        <v>0.5</v>
      </c>
      <c r="G68" s="23">
        <f>B68*0.2</f>
        <v>60000</v>
      </c>
      <c r="H68" s="20">
        <v>0.2</v>
      </c>
      <c r="I68" s="21">
        <f t="shared" si="2"/>
        <v>225000</v>
      </c>
      <c r="J68" s="22">
        <f t="shared" si="3"/>
        <v>0.75</v>
      </c>
      <c r="K68" s="19">
        <v>10000</v>
      </c>
      <c r="L68" s="20">
        <f t="shared" ref="L68:L81" si="18">K68/B68</f>
        <v>3.3333333333333333E-2</v>
      </c>
      <c r="M68" s="21">
        <f t="shared" si="9"/>
        <v>30000</v>
      </c>
      <c r="N68" s="24">
        <f t="shared" si="5"/>
        <v>0.1</v>
      </c>
      <c r="O68" s="25">
        <v>0</v>
      </c>
      <c r="P68" s="25">
        <v>0</v>
      </c>
      <c r="Q68" s="26">
        <v>11000</v>
      </c>
      <c r="R68" s="24">
        <f t="shared" si="6"/>
        <v>3.6666666666666667E-2</v>
      </c>
      <c r="S68" s="19">
        <v>30000</v>
      </c>
      <c r="T68" s="20">
        <f t="shared" si="17"/>
        <v>0.1</v>
      </c>
      <c r="U68" s="21">
        <v>60000</v>
      </c>
      <c r="V68" s="22">
        <f t="shared" si="13"/>
        <v>0.2</v>
      </c>
      <c r="W68" s="20">
        <v>0</v>
      </c>
      <c r="X68" s="20">
        <v>0</v>
      </c>
      <c r="Y68" s="27">
        <v>12000</v>
      </c>
      <c r="Z68" s="22">
        <v>0.04</v>
      </c>
      <c r="AA68" s="21">
        <v>0</v>
      </c>
      <c r="AB68" s="20">
        <v>0</v>
      </c>
      <c r="AC68" s="21">
        <v>145000</v>
      </c>
      <c r="AD68" s="22">
        <f t="shared" si="7"/>
        <v>0.48333333333333334</v>
      </c>
      <c r="AF68" s="53" t="e">
        <f>D68-#REF!</f>
        <v>#REF!</v>
      </c>
      <c r="AG68" s="53" t="e">
        <f>F68-#REF!</f>
        <v>#REF!</v>
      </c>
      <c r="AH68" s="53" t="e">
        <f>H68-#REF!</f>
        <v>#REF!</v>
      </c>
      <c r="AI68" s="53" t="e">
        <f>J68-#REF!</f>
        <v>#REF!</v>
      </c>
      <c r="AJ68" s="53" t="e">
        <f>L68-#REF!</f>
        <v>#REF!</v>
      </c>
      <c r="AK68" s="53" t="e">
        <f>N68-#REF!</f>
        <v>#REF!</v>
      </c>
      <c r="AL68" s="53" t="e">
        <f>P68-#REF!</f>
        <v>#REF!</v>
      </c>
      <c r="AM68" s="53" t="e">
        <f>R68-#REF!</f>
        <v>#REF!</v>
      </c>
      <c r="AN68" s="53" t="e">
        <f>T68-#REF!</f>
        <v>#REF!</v>
      </c>
      <c r="AO68" s="53" t="e">
        <f>V68-#REF!</f>
        <v>#REF!</v>
      </c>
      <c r="AP68" s="53" t="e">
        <f>X68-#REF!</f>
        <v>#REF!</v>
      </c>
      <c r="AQ68" s="53" t="e">
        <f>Z68-#REF!</f>
        <v>#REF!</v>
      </c>
      <c r="AR68" s="53" t="e">
        <f>AB68-#REF!</f>
        <v>#REF!</v>
      </c>
      <c r="AS68" s="53" t="e">
        <f>AD68-#REF!</f>
        <v>#REF!</v>
      </c>
    </row>
    <row r="69" spans="1:45" ht="15" x14ac:dyDescent="0.2">
      <c r="A69" s="17">
        <v>40</v>
      </c>
      <c r="B69" s="18">
        <f>B68+(50000/3)</f>
        <v>316666.66666666669</v>
      </c>
      <c r="C69" s="19">
        <v>0</v>
      </c>
      <c r="D69" s="20">
        <v>0</v>
      </c>
      <c r="E69" s="21">
        <v>158333.33333333334</v>
      </c>
      <c r="F69" s="22">
        <v>0.5</v>
      </c>
      <c r="G69" s="23">
        <f>$B69*H69</f>
        <v>63333.333333333343</v>
      </c>
      <c r="H69" s="20">
        <v>0.2</v>
      </c>
      <c r="I69" s="21">
        <f t="shared" si="2"/>
        <v>237500</v>
      </c>
      <c r="J69" s="22">
        <f t="shared" si="3"/>
        <v>0.75</v>
      </c>
      <c r="K69" s="19">
        <v>10000</v>
      </c>
      <c r="L69" s="20">
        <f t="shared" si="18"/>
        <v>3.1578947368421054E-2</v>
      </c>
      <c r="M69" s="21">
        <v>30000</v>
      </c>
      <c r="N69" s="24">
        <f t="shared" si="5"/>
        <v>9.4736842105263147E-2</v>
      </c>
      <c r="O69" s="25">
        <v>0</v>
      </c>
      <c r="P69" s="25">
        <v>0</v>
      </c>
      <c r="Q69" s="26">
        <v>11000</v>
      </c>
      <c r="R69" s="24">
        <f t="shared" si="6"/>
        <v>3.4736842105263156E-2</v>
      </c>
      <c r="S69" s="19">
        <f>S68+(5000/3)</f>
        <v>31666.666666666668</v>
      </c>
      <c r="T69" s="20">
        <f t="shared" si="17"/>
        <v>9.9999999999999992E-2</v>
      </c>
      <c r="U69" s="21">
        <v>60000</v>
      </c>
      <c r="V69" s="22">
        <f t="shared" si="13"/>
        <v>0.18947368421052629</v>
      </c>
      <c r="W69" s="20">
        <v>0</v>
      </c>
      <c r="X69" s="20">
        <v>0</v>
      </c>
      <c r="Y69" s="27">
        <v>12000</v>
      </c>
      <c r="Z69" s="22">
        <v>3.7894736842105259E-2</v>
      </c>
      <c r="AA69" s="21">
        <v>0</v>
      </c>
      <c r="AB69" s="20">
        <v>0</v>
      </c>
      <c r="AC69" s="21">
        <v>148000</v>
      </c>
      <c r="AD69" s="22">
        <f t="shared" si="7"/>
        <v>0.46736842105263154</v>
      </c>
      <c r="AF69" s="53" t="e">
        <f>D69-#REF!</f>
        <v>#REF!</v>
      </c>
      <c r="AG69" s="53" t="e">
        <f>F69-#REF!</f>
        <v>#REF!</v>
      </c>
      <c r="AH69" s="53" t="e">
        <f>H69-#REF!</f>
        <v>#REF!</v>
      </c>
      <c r="AI69" s="53" t="e">
        <f>J69-#REF!</f>
        <v>#REF!</v>
      </c>
      <c r="AJ69" s="53" t="e">
        <f>L69-#REF!</f>
        <v>#REF!</v>
      </c>
      <c r="AK69" s="53" t="e">
        <f>N69-#REF!</f>
        <v>#REF!</v>
      </c>
      <c r="AL69" s="53" t="e">
        <f>P69-#REF!</f>
        <v>#REF!</v>
      </c>
      <c r="AM69" s="53" t="e">
        <f>R69-#REF!</f>
        <v>#REF!</v>
      </c>
      <c r="AN69" s="53" t="e">
        <f>T69-#REF!</f>
        <v>#REF!</v>
      </c>
      <c r="AO69" s="53" t="e">
        <f>V69-#REF!</f>
        <v>#REF!</v>
      </c>
      <c r="AP69" s="53" t="e">
        <f>X69-#REF!</f>
        <v>#REF!</v>
      </c>
      <c r="AQ69" s="53" t="e">
        <f>Z69-#REF!</f>
        <v>#REF!</v>
      </c>
      <c r="AR69" s="53" t="e">
        <f>AB69-#REF!</f>
        <v>#REF!</v>
      </c>
      <c r="AS69" s="53" t="e">
        <f>AD69-#REF!</f>
        <v>#REF!</v>
      </c>
    </row>
    <row r="70" spans="1:45" ht="15" x14ac:dyDescent="0.2">
      <c r="A70" s="17">
        <v>41</v>
      </c>
      <c r="B70" s="18">
        <f>B69+(50000/3)</f>
        <v>333333.33333333337</v>
      </c>
      <c r="C70" s="19">
        <v>25000</v>
      </c>
      <c r="D70" s="20">
        <f t="shared" ref="D70:D81" si="19">C70/B70</f>
        <v>7.4999999999999997E-2</v>
      </c>
      <c r="E70" s="21">
        <f>$B70*F70</f>
        <v>166666.66666666669</v>
      </c>
      <c r="F70" s="22">
        <v>0.5</v>
      </c>
      <c r="G70" s="19">
        <f>$B70*H70</f>
        <v>66666.666666666672</v>
      </c>
      <c r="H70" s="20">
        <v>0.2</v>
      </c>
      <c r="I70" s="21">
        <f>I69+(8200/3)</f>
        <v>240233.33333333334</v>
      </c>
      <c r="J70" s="22">
        <f>I70/B70</f>
        <v>0.7206999999999999</v>
      </c>
      <c r="K70" s="19">
        <v>10000</v>
      </c>
      <c r="L70" s="20">
        <f t="shared" si="18"/>
        <v>2.9999999999999995E-2</v>
      </c>
      <c r="M70" s="21">
        <v>30000</v>
      </c>
      <c r="N70" s="24">
        <f t="shared" si="5"/>
        <v>8.9999999999999983E-2</v>
      </c>
      <c r="O70" s="29"/>
      <c r="P70" s="29"/>
      <c r="Q70" s="29"/>
      <c r="R70" s="29"/>
      <c r="S70" s="19">
        <f>S69+(5000/3)</f>
        <v>33333.333333333336</v>
      </c>
      <c r="T70" s="20">
        <f t="shared" si="17"/>
        <v>9.9999999999999992E-2</v>
      </c>
      <c r="U70" s="21">
        <v>60000</v>
      </c>
      <c r="V70" s="22">
        <f t="shared" si="13"/>
        <v>0.17999999999999997</v>
      </c>
      <c r="W70" s="30"/>
      <c r="X70" s="30"/>
      <c r="Y70" s="30"/>
      <c r="Z70" s="31"/>
      <c r="AA70" s="21">
        <v>30000</v>
      </c>
      <c r="AB70" s="20">
        <f t="shared" ref="AB70:AB109" si="20">AA70/B70</f>
        <v>8.9999999999999983E-2</v>
      </c>
      <c r="AC70" s="21">
        <v>151000</v>
      </c>
      <c r="AD70" s="22">
        <f t="shared" si="7"/>
        <v>0.45299999999999996</v>
      </c>
      <c r="AF70" s="53" t="e">
        <f>D70-#REF!</f>
        <v>#REF!</v>
      </c>
      <c r="AG70" s="53" t="e">
        <f>F70-#REF!</f>
        <v>#REF!</v>
      </c>
      <c r="AH70" s="53" t="e">
        <f>H70-#REF!</f>
        <v>#REF!</v>
      </c>
      <c r="AI70" s="53" t="e">
        <f>J70-#REF!</f>
        <v>#REF!</v>
      </c>
      <c r="AJ70" s="53" t="e">
        <f>L70-#REF!</f>
        <v>#REF!</v>
      </c>
      <c r="AK70" s="53" t="e">
        <f>N70-#REF!</f>
        <v>#REF!</v>
      </c>
      <c r="AL70" s="53" t="e">
        <f>P70-#REF!</f>
        <v>#REF!</v>
      </c>
      <c r="AM70" s="53" t="e">
        <f>R70-#REF!</f>
        <v>#REF!</v>
      </c>
      <c r="AN70" s="53" t="e">
        <f>T70-#REF!</f>
        <v>#REF!</v>
      </c>
      <c r="AO70" s="53" t="e">
        <f>V70-#REF!</f>
        <v>#REF!</v>
      </c>
      <c r="AP70" s="53" t="e">
        <f>X70-#REF!</f>
        <v>#REF!</v>
      </c>
      <c r="AQ70" s="53" t="e">
        <f>Z70-#REF!</f>
        <v>#REF!</v>
      </c>
      <c r="AR70" s="53" t="e">
        <f>AB70-#REF!</f>
        <v>#REF!</v>
      </c>
      <c r="AS70" s="53" t="e">
        <f>AD70-#REF!</f>
        <v>#REF!</v>
      </c>
    </row>
    <row r="71" spans="1:45" ht="15" x14ac:dyDescent="0.2">
      <c r="A71" s="17">
        <v>42</v>
      </c>
      <c r="B71" s="18">
        <v>350000</v>
      </c>
      <c r="C71" s="19">
        <v>25000</v>
      </c>
      <c r="D71" s="20">
        <f t="shared" si="19"/>
        <v>7.1428571428571425E-2</v>
      </c>
      <c r="E71" s="21">
        <f t="shared" ref="E71:E77" si="21">$B71*F71</f>
        <v>175000</v>
      </c>
      <c r="F71" s="22">
        <v>0.5</v>
      </c>
      <c r="G71" s="23">
        <f>B71*0.2</f>
        <v>70000</v>
      </c>
      <c r="H71" s="20">
        <v>0.2</v>
      </c>
      <c r="I71" s="21">
        <v>241500</v>
      </c>
      <c r="J71" s="22">
        <f>I71/B71</f>
        <v>0.69</v>
      </c>
      <c r="K71" s="19">
        <v>10000</v>
      </c>
      <c r="L71" s="20">
        <f t="shared" si="18"/>
        <v>2.8571428571428571E-2</v>
      </c>
      <c r="M71" s="21">
        <v>30000</v>
      </c>
      <c r="N71" s="24">
        <f t="shared" si="5"/>
        <v>8.5714285714285715E-2</v>
      </c>
      <c r="O71" s="29"/>
      <c r="P71" s="29"/>
      <c r="Q71" s="29"/>
      <c r="R71" s="29"/>
      <c r="S71" s="19">
        <v>35000</v>
      </c>
      <c r="T71" s="20">
        <f t="shared" si="17"/>
        <v>0.1</v>
      </c>
      <c r="U71" s="21">
        <v>60000</v>
      </c>
      <c r="V71" s="22">
        <f t="shared" si="13"/>
        <v>0.17142857142857143</v>
      </c>
      <c r="W71" s="30"/>
      <c r="X71" s="30"/>
      <c r="Y71" s="30"/>
      <c r="Z71" s="31"/>
      <c r="AA71" s="21">
        <v>30000</v>
      </c>
      <c r="AB71" s="20">
        <f t="shared" si="20"/>
        <v>8.5714285714285715E-2</v>
      </c>
      <c r="AC71" s="21">
        <v>153000</v>
      </c>
      <c r="AD71" s="22">
        <f t="shared" si="7"/>
        <v>0.43714285714285717</v>
      </c>
      <c r="AF71" s="53" t="e">
        <f>D71-#REF!</f>
        <v>#REF!</v>
      </c>
      <c r="AG71" s="53" t="e">
        <f>F71-#REF!</f>
        <v>#REF!</v>
      </c>
      <c r="AH71" s="53" t="e">
        <f>H71-#REF!</f>
        <v>#REF!</v>
      </c>
      <c r="AI71" s="53" t="e">
        <f>J71-#REF!</f>
        <v>#REF!</v>
      </c>
      <c r="AJ71" s="53" t="e">
        <f>L71-#REF!</f>
        <v>#REF!</v>
      </c>
      <c r="AK71" s="53" t="e">
        <f>N71-#REF!</f>
        <v>#REF!</v>
      </c>
      <c r="AL71" s="53" t="e">
        <f>P71-#REF!</f>
        <v>#REF!</v>
      </c>
      <c r="AM71" s="53" t="e">
        <f>R71-#REF!</f>
        <v>#REF!</v>
      </c>
      <c r="AN71" s="53" t="e">
        <f>T71-#REF!</f>
        <v>#REF!</v>
      </c>
      <c r="AO71" s="53" t="e">
        <f>V71-#REF!</f>
        <v>#REF!</v>
      </c>
      <c r="AP71" s="53" t="e">
        <f>X71-#REF!</f>
        <v>#REF!</v>
      </c>
      <c r="AQ71" s="53" t="e">
        <f>Z71-#REF!</f>
        <v>#REF!</v>
      </c>
      <c r="AR71" s="53" t="e">
        <f>AB71-#REF!</f>
        <v>#REF!</v>
      </c>
      <c r="AS71" s="53" t="e">
        <f>AD71-#REF!</f>
        <v>#REF!</v>
      </c>
    </row>
    <row r="72" spans="1:45" ht="15" x14ac:dyDescent="0.2">
      <c r="A72" s="17">
        <v>43</v>
      </c>
      <c r="B72" s="18">
        <f>B71+(50000/11)</f>
        <v>354545.45454545453</v>
      </c>
      <c r="C72" s="19">
        <v>25000</v>
      </c>
      <c r="D72" s="20">
        <f t="shared" si="19"/>
        <v>7.0512820512820512E-2</v>
      </c>
      <c r="E72" s="21">
        <f t="shared" si="21"/>
        <v>177272.72727272726</v>
      </c>
      <c r="F72" s="22">
        <v>0.5</v>
      </c>
      <c r="G72" s="19">
        <f t="shared" ref="G72:G81" si="22">$B72*H72</f>
        <v>70909.090909090912</v>
      </c>
      <c r="H72" s="20">
        <v>0.2</v>
      </c>
      <c r="I72" s="21">
        <f>I71+(8500/11)</f>
        <v>242272.72727272726</v>
      </c>
      <c r="J72" s="22">
        <v>0.69</v>
      </c>
      <c r="K72" s="19">
        <v>10000</v>
      </c>
      <c r="L72" s="20">
        <f t="shared" si="18"/>
        <v>2.8205128205128206E-2</v>
      </c>
      <c r="M72" s="21">
        <v>30000</v>
      </c>
      <c r="N72" s="24">
        <f t="shared" si="5"/>
        <v>8.461538461538462E-2</v>
      </c>
      <c r="O72" s="29"/>
      <c r="P72" s="29"/>
      <c r="Q72" s="29"/>
      <c r="R72" s="29"/>
      <c r="S72" s="19">
        <f>S71+(7500/11)</f>
        <v>35681.818181818184</v>
      </c>
      <c r="T72" s="20">
        <f t="shared" si="17"/>
        <v>0.10064102564102564</v>
      </c>
      <c r="U72" s="21">
        <v>60000</v>
      </c>
      <c r="V72" s="22">
        <f t="shared" si="13"/>
        <v>0.16923076923076924</v>
      </c>
      <c r="W72" s="30"/>
      <c r="X72" s="30"/>
      <c r="Y72" s="30"/>
      <c r="Z72" s="31"/>
      <c r="AA72" s="21">
        <v>30000</v>
      </c>
      <c r="AB72" s="20">
        <f t="shared" si="20"/>
        <v>8.461538461538462E-2</v>
      </c>
      <c r="AC72" s="21">
        <f>AC71+(7000/11)</f>
        <v>153636.36363636365</v>
      </c>
      <c r="AD72" s="22">
        <f t="shared" si="7"/>
        <v>0.4333333333333334</v>
      </c>
      <c r="AF72" s="53" t="e">
        <f>D72-#REF!</f>
        <v>#REF!</v>
      </c>
      <c r="AG72" s="53" t="e">
        <f>F72-#REF!</f>
        <v>#REF!</v>
      </c>
      <c r="AH72" s="53" t="e">
        <f>H72-#REF!</f>
        <v>#REF!</v>
      </c>
      <c r="AI72" s="53" t="e">
        <f>J72-#REF!</f>
        <v>#REF!</v>
      </c>
      <c r="AJ72" s="53" t="e">
        <f>L72-#REF!</f>
        <v>#REF!</v>
      </c>
      <c r="AK72" s="53" t="e">
        <f>N72-#REF!</f>
        <v>#REF!</v>
      </c>
      <c r="AL72" s="53" t="e">
        <f>P72-#REF!</f>
        <v>#REF!</v>
      </c>
      <c r="AM72" s="53" t="e">
        <f>R72-#REF!</f>
        <v>#REF!</v>
      </c>
      <c r="AN72" s="53" t="e">
        <f>T72-#REF!</f>
        <v>#REF!</v>
      </c>
      <c r="AO72" s="53" t="e">
        <f>V72-#REF!</f>
        <v>#REF!</v>
      </c>
      <c r="AP72" s="53" t="e">
        <f>X72-#REF!</f>
        <v>#REF!</v>
      </c>
      <c r="AQ72" s="53" t="e">
        <f>Z72-#REF!</f>
        <v>#REF!</v>
      </c>
      <c r="AR72" s="53" t="e">
        <f>AB72-#REF!</f>
        <v>#REF!</v>
      </c>
      <c r="AS72" s="53" t="e">
        <f>AD72-#REF!</f>
        <v>#REF!</v>
      </c>
    </row>
    <row r="73" spans="1:45" ht="15" x14ac:dyDescent="0.2">
      <c r="A73" s="17">
        <v>44</v>
      </c>
      <c r="B73" s="18">
        <f t="shared" ref="B73:B81" si="23">B72+(50000/11)</f>
        <v>359090.90909090906</v>
      </c>
      <c r="C73" s="19">
        <v>25000</v>
      </c>
      <c r="D73" s="20">
        <f t="shared" si="19"/>
        <v>6.9620253164556972E-2</v>
      </c>
      <c r="E73" s="21">
        <f t="shared" si="21"/>
        <v>179545.45454545453</v>
      </c>
      <c r="F73" s="22">
        <v>0.5</v>
      </c>
      <c r="G73" s="19">
        <f t="shared" si="22"/>
        <v>71818.181818181809</v>
      </c>
      <c r="H73" s="20">
        <v>0.2</v>
      </c>
      <c r="I73" s="21">
        <f t="shared" ref="I73:I81" si="24">I72+(8500/11)</f>
        <v>243045.45454545453</v>
      </c>
      <c r="J73" s="22">
        <v>0.69</v>
      </c>
      <c r="K73" s="19">
        <v>10000</v>
      </c>
      <c r="L73" s="20">
        <f t="shared" si="18"/>
        <v>2.7848101265822787E-2</v>
      </c>
      <c r="M73" s="21">
        <v>30000</v>
      </c>
      <c r="N73" s="24">
        <f t="shared" si="5"/>
        <v>8.3544303797468356E-2</v>
      </c>
      <c r="O73" s="29"/>
      <c r="P73" s="29"/>
      <c r="Q73" s="29"/>
      <c r="R73" s="29"/>
      <c r="S73" s="19">
        <f t="shared" ref="S73:S81" si="25">S72+(7500/11)</f>
        <v>36363.636363636368</v>
      </c>
      <c r="T73" s="20">
        <f t="shared" si="17"/>
        <v>0.10126582278481015</v>
      </c>
      <c r="U73" s="21">
        <v>60000</v>
      </c>
      <c r="V73" s="22">
        <f t="shared" si="13"/>
        <v>0.16708860759493671</v>
      </c>
      <c r="W73" s="30"/>
      <c r="X73" s="30"/>
      <c r="Y73" s="30"/>
      <c r="Z73" s="31"/>
      <c r="AA73" s="21">
        <v>30000</v>
      </c>
      <c r="AB73" s="20">
        <f t="shared" si="20"/>
        <v>8.3544303797468356E-2</v>
      </c>
      <c r="AC73" s="21">
        <f t="shared" ref="AC73:AC81" si="26">AC72+(7000/11)</f>
        <v>154272.72727272729</v>
      </c>
      <c r="AD73" s="22">
        <f t="shared" si="7"/>
        <v>0.42962025316455704</v>
      </c>
      <c r="AF73" s="53" t="e">
        <f>D73-#REF!</f>
        <v>#REF!</v>
      </c>
      <c r="AG73" s="53" t="e">
        <f>F73-#REF!</f>
        <v>#REF!</v>
      </c>
      <c r="AH73" s="53" t="e">
        <f>H73-#REF!</f>
        <v>#REF!</v>
      </c>
      <c r="AI73" s="53" t="e">
        <f>J73-#REF!</f>
        <v>#REF!</v>
      </c>
      <c r="AJ73" s="53" t="e">
        <f>L73-#REF!</f>
        <v>#REF!</v>
      </c>
      <c r="AK73" s="53" t="e">
        <f>N73-#REF!</f>
        <v>#REF!</v>
      </c>
      <c r="AL73" s="53" t="e">
        <f>P73-#REF!</f>
        <v>#REF!</v>
      </c>
      <c r="AM73" s="53" t="e">
        <f>R73-#REF!</f>
        <v>#REF!</v>
      </c>
      <c r="AN73" s="53" t="e">
        <f>T73-#REF!</f>
        <v>#REF!</v>
      </c>
      <c r="AO73" s="53" t="e">
        <f>V73-#REF!</f>
        <v>#REF!</v>
      </c>
      <c r="AP73" s="53" t="e">
        <f>X73-#REF!</f>
        <v>#REF!</v>
      </c>
      <c r="AQ73" s="53" t="e">
        <f>Z73-#REF!</f>
        <v>#REF!</v>
      </c>
      <c r="AR73" s="53" t="e">
        <f>AB73-#REF!</f>
        <v>#REF!</v>
      </c>
      <c r="AS73" s="53" t="e">
        <f>AD73-#REF!</f>
        <v>#REF!</v>
      </c>
    </row>
    <row r="74" spans="1:45" ht="15" x14ac:dyDescent="0.2">
      <c r="A74" s="17">
        <v>45</v>
      </c>
      <c r="B74" s="18">
        <f t="shared" si="23"/>
        <v>363636.36363636359</v>
      </c>
      <c r="C74" s="19">
        <v>25000</v>
      </c>
      <c r="D74" s="20">
        <f t="shared" si="19"/>
        <v>6.8750000000000006E-2</v>
      </c>
      <c r="E74" s="21">
        <f t="shared" si="21"/>
        <v>181818.18181818179</v>
      </c>
      <c r="F74" s="22">
        <v>0.5</v>
      </c>
      <c r="G74" s="19">
        <f t="shared" si="22"/>
        <v>72727.272727272721</v>
      </c>
      <c r="H74" s="20">
        <v>0.2</v>
      </c>
      <c r="I74" s="21">
        <f t="shared" si="24"/>
        <v>243818.18181818179</v>
      </c>
      <c r="J74" s="22">
        <v>0.69</v>
      </c>
      <c r="K74" s="19">
        <v>10000</v>
      </c>
      <c r="L74" s="20">
        <f t="shared" si="18"/>
        <v>2.7500000000000004E-2</v>
      </c>
      <c r="M74" s="21">
        <v>30000</v>
      </c>
      <c r="N74" s="24">
        <f t="shared" si="5"/>
        <v>8.2500000000000004E-2</v>
      </c>
      <c r="O74" s="29"/>
      <c r="P74" s="29"/>
      <c r="Q74" s="29"/>
      <c r="R74" s="29"/>
      <c r="S74" s="19">
        <f t="shared" si="25"/>
        <v>37045.454545454551</v>
      </c>
      <c r="T74" s="20">
        <f t="shared" si="17"/>
        <v>0.10187500000000003</v>
      </c>
      <c r="U74" s="21">
        <v>60000</v>
      </c>
      <c r="V74" s="22">
        <f t="shared" si="13"/>
        <v>0.16500000000000001</v>
      </c>
      <c r="W74" s="30"/>
      <c r="X74" s="30"/>
      <c r="Y74" s="30"/>
      <c r="Z74" s="31"/>
      <c r="AA74" s="21">
        <v>30000</v>
      </c>
      <c r="AB74" s="20">
        <f t="shared" si="20"/>
        <v>8.2500000000000004E-2</v>
      </c>
      <c r="AC74" s="21">
        <f t="shared" si="26"/>
        <v>154909.09090909094</v>
      </c>
      <c r="AD74" s="22">
        <f t="shared" si="7"/>
        <v>0.42600000000000016</v>
      </c>
      <c r="AF74" s="53" t="e">
        <f>D74-#REF!</f>
        <v>#REF!</v>
      </c>
      <c r="AG74" s="53" t="e">
        <f>F74-#REF!</f>
        <v>#REF!</v>
      </c>
      <c r="AH74" s="53" t="e">
        <f>H74-#REF!</f>
        <v>#REF!</v>
      </c>
      <c r="AI74" s="53" t="e">
        <f>J74-#REF!</f>
        <v>#REF!</v>
      </c>
      <c r="AJ74" s="53" t="e">
        <f>L74-#REF!</f>
        <v>#REF!</v>
      </c>
      <c r="AK74" s="53" t="e">
        <f>N74-#REF!</f>
        <v>#REF!</v>
      </c>
      <c r="AL74" s="53" t="e">
        <f>P74-#REF!</f>
        <v>#REF!</v>
      </c>
      <c r="AM74" s="53" t="e">
        <f>R74-#REF!</f>
        <v>#REF!</v>
      </c>
      <c r="AN74" s="53" t="e">
        <f>T74-#REF!</f>
        <v>#REF!</v>
      </c>
      <c r="AO74" s="53" t="e">
        <f>V74-#REF!</f>
        <v>#REF!</v>
      </c>
      <c r="AP74" s="53" t="e">
        <f>X74-#REF!</f>
        <v>#REF!</v>
      </c>
      <c r="AQ74" s="53" t="e">
        <f>Z74-#REF!</f>
        <v>#REF!</v>
      </c>
      <c r="AR74" s="53" t="e">
        <f>AB74-#REF!</f>
        <v>#REF!</v>
      </c>
      <c r="AS74" s="53" t="e">
        <f>AD74-#REF!</f>
        <v>#REF!</v>
      </c>
    </row>
    <row r="75" spans="1:45" ht="15" x14ac:dyDescent="0.2">
      <c r="A75" s="17">
        <v>46</v>
      </c>
      <c r="B75" s="18">
        <f t="shared" si="23"/>
        <v>368181.81818181812</v>
      </c>
      <c r="C75" s="19">
        <v>25000</v>
      </c>
      <c r="D75" s="20">
        <f t="shared" si="19"/>
        <v>6.7901234567901245E-2</v>
      </c>
      <c r="E75" s="21">
        <f t="shared" si="21"/>
        <v>184090.90909090906</v>
      </c>
      <c r="F75" s="22">
        <v>0.5</v>
      </c>
      <c r="G75" s="19">
        <f t="shared" si="22"/>
        <v>73636.363636363632</v>
      </c>
      <c r="H75" s="20">
        <v>0.2</v>
      </c>
      <c r="I75" s="21">
        <f t="shared" si="24"/>
        <v>244590.90909090906</v>
      </c>
      <c r="J75" s="22">
        <v>0.69</v>
      </c>
      <c r="K75" s="19">
        <v>10000</v>
      </c>
      <c r="L75" s="20">
        <f t="shared" si="18"/>
        <v>2.7160493827160497E-2</v>
      </c>
      <c r="M75" s="21">
        <v>30000</v>
      </c>
      <c r="N75" s="24">
        <f t="shared" si="5"/>
        <v>8.1481481481481502E-2</v>
      </c>
      <c r="O75" s="29"/>
      <c r="P75" s="29"/>
      <c r="Q75" s="29"/>
      <c r="R75" s="29"/>
      <c r="S75" s="19">
        <f t="shared" si="25"/>
        <v>37727.272727272735</v>
      </c>
      <c r="T75" s="20">
        <f t="shared" si="17"/>
        <v>0.10246913580246918</v>
      </c>
      <c r="U75" s="21">
        <v>60000</v>
      </c>
      <c r="V75" s="22">
        <f t="shared" si="13"/>
        <v>0.162962962962963</v>
      </c>
      <c r="W75" s="30"/>
      <c r="X75" s="30"/>
      <c r="Y75" s="30"/>
      <c r="Z75" s="31"/>
      <c r="AA75" s="21">
        <v>30000</v>
      </c>
      <c r="AB75" s="20">
        <f t="shared" si="20"/>
        <v>8.1481481481481502E-2</v>
      </c>
      <c r="AC75" s="21">
        <f t="shared" si="26"/>
        <v>155545.45454545459</v>
      </c>
      <c r="AD75" s="22">
        <f t="shared" si="7"/>
        <v>0.42246913580246931</v>
      </c>
      <c r="AF75" s="53" t="e">
        <f>D75-#REF!</f>
        <v>#REF!</v>
      </c>
      <c r="AG75" s="53" t="e">
        <f>F75-#REF!</f>
        <v>#REF!</v>
      </c>
      <c r="AH75" s="53" t="e">
        <f>H75-#REF!</f>
        <v>#REF!</v>
      </c>
      <c r="AI75" s="53" t="e">
        <f>J75-#REF!</f>
        <v>#REF!</v>
      </c>
      <c r="AJ75" s="53" t="e">
        <f>L75-#REF!</f>
        <v>#REF!</v>
      </c>
      <c r="AK75" s="53" t="e">
        <f>N75-#REF!</f>
        <v>#REF!</v>
      </c>
      <c r="AL75" s="53" t="e">
        <f>P75-#REF!</f>
        <v>#REF!</v>
      </c>
      <c r="AM75" s="53" t="e">
        <f>R75-#REF!</f>
        <v>#REF!</v>
      </c>
      <c r="AN75" s="53" t="e">
        <f>T75-#REF!</f>
        <v>#REF!</v>
      </c>
      <c r="AO75" s="53" t="e">
        <f>V75-#REF!</f>
        <v>#REF!</v>
      </c>
      <c r="AP75" s="53" t="e">
        <f>X75-#REF!</f>
        <v>#REF!</v>
      </c>
      <c r="AQ75" s="53" t="e">
        <f>Z75-#REF!</f>
        <v>#REF!</v>
      </c>
      <c r="AR75" s="53" t="e">
        <f>AB75-#REF!</f>
        <v>#REF!</v>
      </c>
      <c r="AS75" s="53" t="e">
        <f>AD75-#REF!</f>
        <v>#REF!</v>
      </c>
    </row>
    <row r="76" spans="1:45" ht="15" x14ac:dyDescent="0.2">
      <c r="A76" s="17">
        <v>47</v>
      </c>
      <c r="B76" s="18">
        <f t="shared" si="23"/>
        <v>372727.27272727265</v>
      </c>
      <c r="C76" s="19">
        <v>25000</v>
      </c>
      <c r="D76" s="20">
        <f t="shared" si="19"/>
        <v>6.7073170731707335E-2</v>
      </c>
      <c r="E76" s="21">
        <f t="shared" si="21"/>
        <v>186363.63636363632</v>
      </c>
      <c r="F76" s="22">
        <v>0.5</v>
      </c>
      <c r="G76" s="19">
        <f t="shared" si="22"/>
        <v>74545.45454545453</v>
      </c>
      <c r="H76" s="20">
        <v>0.2</v>
      </c>
      <c r="I76" s="21">
        <f t="shared" si="24"/>
        <v>245363.63636363632</v>
      </c>
      <c r="J76" s="22">
        <v>0.69</v>
      </c>
      <c r="K76" s="19">
        <v>10000</v>
      </c>
      <c r="L76" s="20">
        <f t="shared" si="18"/>
        <v>2.6829268292682933E-2</v>
      </c>
      <c r="M76" s="21">
        <v>30000</v>
      </c>
      <c r="N76" s="24">
        <f t="shared" si="5"/>
        <v>8.0487804878048796E-2</v>
      </c>
      <c r="O76" s="29"/>
      <c r="P76" s="29"/>
      <c r="Q76" s="29"/>
      <c r="R76" s="29"/>
      <c r="S76" s="19">
        <f t="shared" si="25"/>
        <v>38409.090909090919</v>
      </c>
      <c r="T76" s="20">
        <f t="shared" si="17"/>
        <v>0.10304878048780493</v>
      </c>
      <c r="U76" s="21">
        <v>60000</v>
      </c>
      <c r="V76" s="22">
        <f t="shared" si="13"/>
        <v>0.16097560975609759</v>
      </c>
      <c r="W76" s="30"/>
      <c r="X76" s="30"/>
      <c r="Y76" s="30"/>
      <c r="Z76" s="31"/>
      <c r="AA76" s="21">
        <v>30000</v>
      </c>
      <c r="AB76" s="20">
        <f t="shared" si="20"/>
        <v>8.0487804878048796E-2</v>
      </c>
      <c r="AC76" s="21">
        <f t="shared" si="26"/>
        <v>156181.81818181823</v>
      </c>
      <c r="AD76" s="22">
        <f t="shared" si="7"/>
        <v>0.41902439024390264</v>
      </c>
      <c r="AF76" s="53" t="e">
        <f>D76-#REF!</f>
        <v>#REF!</v>
      </c>
      <c r="AG76" s="53" t="e">
        <f>F76-#REF!</f>
        <v>#REF!</v>
      </c>
      <c r="AH76" s="53" t="e">
        <f>H76-#REF!</f>
        <v>#REF!</v>
      </c>
      <c r="AI76" s="53" t="e">
        <f>J76-#REF!</f>
        <v>#REF!</v>
      </c>
      <c r="AJ76" s="53" t="e">
        <f>L76-#REF!</f>
        <v>#REF!</v>
      </c>
      <c r="AK76" s="53" t="e">
        <f>N76-#REF!</f>
        <v>#REF!</v>
      </c>
      <c r="AL76" s="53" t="e">
        <f>P76-#REF!</f>
        <v>#REF!</v>
      </c>
      <c r="AM76" s="53" t="e">
        <f>R76-#REF!</f>
        <v>#REF!</v>
      </c>
      <c r="AN76" s="53" t="e">
        <f>T76-#REF!</f>
        <v>#REF!</v>
      </c>
      <c r="AO76" s="53" t="e">
        <f>V76-#REF!</f>
        <v>#REF!</v>
      </c>
      <c r="AP76" s="53" t="e">
        <f>X76-#REF!</f>
        <v>#REF!</v>
      </c>
      <c r="AQ76" s="53" t="e">
        <f>Z76-#REF!</f>
        <v>#REF!</v>
      </c>
      <c r="AR76" s="53" t="e">
        <f>AB76-#REF!</f>
        <v>#REF!</v>
      </c>
      <c r="AS76" s="53" t="e">
        <f>AD76-#REF!</f>
        <v>#REF!</v>
      </c>
    </row>
    <row r="77" spans="1:45" ht="15" x14ac:dyDescent="0.2">
      <c r="A77" s="17">
        <v>48</v>
      </c>
      <c r="B77" s="18">
        <f t="shared" si="23"/>
        <v>377272.72727272718</v>
      </c>
      <c r="C77" s="19">
        <v>25000</v>
      </c>
      <c r="D77" s="20">
        <f t="shared" si="19"/>
        <v>6.6265060240963874E-2</v>
      </c>
      <c r="E77" s="21">
        <f t="shared" si="21"/>
        <v>188636.36363636359</v>
      </c>
      <c r="F77" s="22">
        <v>0.5</v>
      </c>
      <c r="G77" s="19">
        <f t="shared" si="22"/>
        <v>75454.545454545441</v>
      </c>
      <c r="H77" s="20">
        <v>0.2</v>
      </c>
      <c r="I77" s="21">
        <f t="shared" si="24"/>
        <v>246136.36363636359</v>
      </c>
      <c r="J77" s="22">
        <v>0.69</v>
      </c>
      <c r="K77" s="19">
        <v>10000</v>
      </c>
      <c r="L77" s="20">
        <f t="shared" si="18"/>
        <v>2.6506024096385548E-2</v>
      </c>
      <c r="M77" s="21">
        <v>30000</v>
      </c>
      <c r="N77" s="24">
        <f t="shared" si="5"/>
        <v>7.9518072289156652E-2</v>
      </c>
      <c r="O77" s="29"/>
      <c r="P77" s="29"/>
      <c r="Q77" s="29"/>
      <c r="R77" s="29"/>
      <c r="S77" s="19">
        <f t="shared" si="25"/>
        <v>39090.909090909103</v>
      </c>
      <c r="T77" s="20">
        <f t="shared" si="17"/>
        <v>0.10361445783132536</v>
      </c>
      <c r="U77" s="21">
        <v>60000</v>
      </c>
      <c r="V77" s="22">
        <f t="shared" si="13"/>
        <v>0.1590361445783133</v>
      </c>
      <c r="W77" s="30"/>
      <c r="X77" s="30"/>
      <c r="Y77" s="30"/>
      <c r="Z77" s="31"/>
      <c r="AA77" s="21">
        <v>30000</v>
      </c>
      <c r="AB77" s="20">
        <f t="shared" si="20"/>
        <v>7.9518072289156652E-2</v>
      </c>
      <c r="AC77" s="21">
        <f t="shared" si="26"/>
        <v>156818.18181818188</v>
      </c>
      <c r="AD77" s="22">
        <f t="shared" si="7"/>
        <v>0.41566265060240992</v>
      </c>
      <c r="AF77" s="53" t="e">
        <f>D77-#REF!</f>
        <v>#REF!</v>
      </c>
      <c r="AG77" s="53" t="e">
        <f>F77-#REF!</f>
        <v>#REF!</v>
      </c>
      <c r="AH77" s="53" t="e">
        <f>H77-#REF!</f>
        <v>#REF!</v>
      </c>
      <c r="AI77" s="53" t="e">
        <f>J77-#REF!</f>
        <v>#REF!</v>
      </c>
      <c r="AJ77" s="53" t="e">
        <f>L77-#REF!</f>
        <v>#REF!</v>
      </c>
      <c r="AK77" s="53" t="e">
        <f>N77-#REF!</f>
        <v>#REF!</v>
      </c>
      <c r="AL77" s="53" t="e">
        <f>P77-#REF!</f>
        <v>#REF!</v>
      </c>
      <c r="AM77" s="53" t="e">
        <f>R77-#REF!</f>
        <v>#REF!</v>
      </c>
      <c r="AN77" s="53" t="e">
        <f>T77-#REF!</f>
        <v>#REF!</v>
      </c>
      <c r="AO77" s="53" t="e">
        <f>V77-#REF!</f>
        <v>#REF!</v>
      </c>
      <c r="AP77" s="53" t="e">
        <f>X77-#REF!</f>
        <v>#REF!</v>
      </c>
      <c r="AQ77" s="53" t="e">
        <f>Z77-#REF!</f>
        <v>#REF!</v>
      </c>
      <c r="AR77" s="53" t="e">
        <f>AB77-#REF!</f>
        <v>#REF!</v>
      </c>
      <c r="AS77" s="53" t="e">
        <f>AD77-#REF!</f>
        <v>#REF!</v>
      </c>
    </row>
    <row r="78" spans="1:45" ht="15" x14ac:dyDescent="0.2">
      <c r="A78" s="17">
        <v>49</v>
      </c>
      <c r="B78" s="18">
        <f t="shared" si="23"/>
        <v>381818.18181818171</v>
      </c>
      <c r="C78" s="19">
        <v>25000</v>
      </c>
      <c r="D78" s="20">
        <f t="shared" si="19"/>
        <v>6.5476190476190493E-2</v>
      </c>
      <c r="E78" s="21">
        <v>190000</v>
      </c>
      <c r="F78" s="22">
        <f t="shared" ref="F78:F91" si="27">E78/B78</f>
        <v>0.49761904761904774</v>
      </c>
      <c r="G78" s="19">
        <f t="shared" si="22"/>
        <v>76363.636363636339</v>
      </c>
      <c r="H78" s="20">
        <v>0.2</v>
      </c>
      <c r="I78" s="21">
        <f t="shared" si="24"/>
        <v>246909.09090909085</v>
      </c>
      <c r="J78" s="22">
        <v>0.69</v>
      </c>
      <c r="K78" s="19">
        <v>10000</v>
      </c>
      <c r="L78" s="20">
        <f t="shared" si="18"/>
        <v>2.6190476190476198E-2</v>
      </c>
      <c r="M78" s="21">
        <v>30000</v>
      </c>
      <c r="N78" s="24">
        <f t="shared" si="5"/>
        <v>7.8571428571428598E-2</v>
      </c>
      <c r="O78" s="29"/>
      <c r="P78" s="29"/>
      <c r="Q78" s="29"/>
      <c r="R78" s="29"/>
      <c r="S78" s="19">
        <f t="shared" si="25"/>
        <v>39772.727272727287</v>
      </c>
      <c r="T78" s="20">
        <f t="shared" si="17"/>
        <v>0.10416666666666673</v>
      </c>
      <c r="U78" s="21">
        <v>60000</v>
      </c>
      <c r="V78" s="22">
        <f t="shared" si="13"/>
        <v>0.1571428571428572</v>
      </c>
      <c r="W78" s="30"/>
      <c r="X78" s="30"/>
      <c r="Y78" s="30"/>
      <c r="Z78" s="31"/>
      <c r="AA78" s="21">
        <v>30000</v>
      </c>
      <c r="AB78" s="20">
        <f t="shared" si="20"/>
        <v>7.8571428571428598E-2</v>
      </c>
      <c r="AC78" s="21">
        <f t="shared" si="26"/>
        <v>157454.54545454553</v>
      </c>
      <c r="AD78" s="22">
        <f t="shared" si="7"/>
        <v>0.41238095238095268</v>
      </c>
      <c r="AF78" s="53" t="e">
        <f>D78-#REF!</f>
        <v>#REF!</v>
      </c>
      <c r="AG78" s="53" t="e">
        <f>F78-#REF!</f>
        <v>#REF!</v>
      </c>
      <c r="AH78" s="53" t="e">
        <f>H78-#REF!</f>
        <v>#REF!</v>
      </c>
      <c r="AI78" s="53" t="e">
        <f>J78-#REF!</f>
        <v>#REF!</v>
      </c>
      <c r="AJ78" s="53" t="e">
        <f>L78-#REF!</f>
        <v>#REF!</v>
      </c>
      <c r="AK78" s="53" t="e">
        <f>N78-#REF!</f>
        <v>#REF!</v>
      </c>
      <c r="AL78" s="53" t="e">
        <f>P78-#REF!</f>
        <v>#REF!</v>
      </c>
      <c r="AM78" s="53" t="e">
        <f>R78-#REF!</f>
        <v>#REF!</v>
      </c>
      <c r="AN78" s="53" t="e">
        <f>T78-#REF!</f>
        <v>#REF!</v>
      </c>
      <c r="AO78" s="53" t="e">
        <f>V78-#REF!</f>
        <v>#REF!</v>
      </c>
      <c r="AP78" s="53" t="e">
        <f>X78-#REF!</f>
        <v>#REF!</v>
      </c>
      <c r="AQ78" s="53" t="e">
        <f>Z78-#REF!</f>
        <v>#REF!</v>
      </c>
      <c r="AR78" s="53" t="e">
        <f>AB78-#REF!</f>
        <v>#REF!</v>
      </c>
      <c r="AS78" s="53" t="e">
        <f>AD78-#REF!</f>
        <v>#REF!</v>
      </c>
    </row>
    <row r="79" spans="1:45" ht="15" x14ac:dyDescent="0.2">
      <c r="A79" s="17">
        <v>50</v>
      </c>
      <c r="B79" s="18">
        <f t="shared" si="23"/>
        <v>386363.63636363624</v>
      </c>
      <c r="C79" s="19">
        <v>25000</v>
      </c>
      <c r="D79" s="20">
        <f t="shared" si="19"/>
        <v>6.4705882352941196E-2</v>
      </c>
      <c r="E79" s="21">
        <v>190000</v>
      </c>
      <c r="F79" s="22">
        <f t="shared" si="27"/>
        <v>0.4917647058823531</v>
      </c>
      <c r="G79" s="19">
        <f t="shared" si="22"/>
        <v>77272.72727272725</v>
      </c>
      <c r="H79" s="20">
        <v>0.2</v>
      </c>
      <c r="I79" s="21">
        <f t="shared" si="24"/>
        <v>247681.81818181812</v>
      </c>
      <c r="J79" s="22">
        <v>0.69</v>
      </c>
      <c r="K79" s="19">
        <v>10000</v>
      </c>
      <c r="L79" s="20">
        <f t="shared" si="18"/>
        <v>2.5882352941176478E-2</v>
      </c>
      <c r="M79" s="21">
        <v>30000</v>
      </c>
      <c r="N79" s="24">
        <f t="shared" si="5"/>
        <v>7.7647058823529444E-2</v>
      </c>
      <c r="O79" s="29"/>
      <c r="P79" s="29"/>
      <c r="Q79" s="29"/>
      <c r="R79" s="29"/>
      <c r="S79" s="19">
        <f t="shared" si="25"/>
        <v>40454.54545454547</v>
      </c>
      <c r="T79" s="20">
        <f t="shared" si="17"/>
        <v>0.10470588235294125</v>
      </c>
      <c r="U79" s="21">
        <v>60000</v>
      </c>
      <c r="V79" s="22">
        <f t="shared" si="13"/>
        <v>0.15529411764705889</v>
      </c>
      <c r="W79" s="30"/>
      <c r="X79" s="30"/>
      <c r="Y79" s="30"/>
      <c r="Z79" s="31"/>
      <c r="AA79" s="21">
        <v>30000</v>
      </c>
      <c r="AB79" s="20">
        <f t="shared" si="20"/>
        <v>7.7647058823529444E-2</v>
      </c>
      <c r="AC79" s="21">
        <f t="shared" si="26"/>
        <v>158090.90909090918</v>
      </c>
      <c r="AD79" s="22">
        <f t="shared" si="7"/>
        <v>0.40917647058823564</v>
      </c>
      <c r="AF79" s="53" t="e">
        <f>D79-#REF!</f>
        <v>#REF!</v>
      </c>
      <c r="AG79" s="53" t="e">
        <f>F79-#REF!</f>
        <v>#REF!</v>
      </c>
      <c r="AH79" s="53" t="e">
        <f>H79-#REF!</f>
        <v>#REF!</v>
      </c>
      <c r="AI79" s="53" t="e">
        <f>J79-#REF!</f>
        <v>#REF!</v>
      </c>
      <c r="AJ79" s="53" t="e">
        <f>L79-#REF!</f>
        <v>#REF!</v>
      </c>
      <c r="AK79" s="53" t="e">
        <f>N79-#REF!</f>
        <v>#REF!</v>
      </c>
      <c r="AL79" s="53" t="e">
        <f>P79-#REF!</f>
        <v>#REF!</v>
      </c>
      <c r="AM79" s="53" t="e">
        <f>R79-#REF!</f>
        <v>#REF!</v>
      </c>
      <c r="AN79" s="53" t="e">
        <f>T79-#REF!</f>
        <v>#REF!</v>
      </c>
      <c r="AO79" s="53" t="e">
        <f>V79-#REF!</f>
        <v>#REF!</v>
      </c>
      <c r="AP79" s="53" t="e">
        <f>X79-#REF!</f>
        <v>#REF!</v>
      </c>
      <c r="AQ79" s="53" t="e">
        <f>Z79-#REF!</f>
        <v>#REF!</v>
      </c>
      <c r="AR79" s="53" t="e">
        <f>AB79-#REF!</f>
        <v>#REF!</v>
      </c>
      <c r="AS79" s="53" t="e">
        <f>AD79-#REF!</f>
        <v>#REF!</v>
      </c>
    </row>
    <row r="80" spans="1:45" ht="15" x14ac:dyDescent="0.2">
      <c r="A80" s="17">
        <v>51</v>
      </c>
      <c r="B80" s="18">
        <f t="shared" si="23"/>
        <v>390909.09090909077</v>
      </c>
      <c r="C80" s="19">
        <v>25000</v>
      </c>
      <c r="D80" s="20">
        <f t="shared" si="19"/>
        <v>6.395348837209304E-2</v>
      </c>
      <c r="E80" s="21">
        <v>190000</v>
      </c>
      <c r="F80" s="22">
        <f t="shared" si="27"/>
        <v>0.48604651162790713</v>
      </c>
      <c r="G80" s="19">
        <f t="shared" si="22"/>
        <v>78181.818181818162</v>
      </c>
      <c r="H80" s="20">
        <v>0.2</v>
      </c>
      <c r="I80" s="21">
        <f t="shared" si="24"/>
        <v>248454.54545454538</v>
      </c>
      <c r="J80" s="22">
        <v>0.69</v>
      </c>
      <c r="K80" s="19">
        <v>10000</v>
      </c>
      <c r="L80" s="20">
        <f t="shared" si="18"/>
        <v>2.5581395348837219E-2</v>
      </c>
      <c r="M80" s="21">
        <v>30000</v>
      </c>
      <c r="N80" s="24">
        <f t="shared" si="5"/>
        <v>7.6744186046511662E-2</v>
      </c>
      <c r="O80" s="29"/>
      <c r="P80" s="29"/>
      <c r="Q80" s="29"/>
      <c r="R80" s="29"/>
      <c r="S80" s="19">
        <f t="shared" si="25"/>
        <v>41136.363636363654</v>
      </c>
      <c r="T80" s="20">
        <f t="shared" si="17"/>
        <v>0.10523255813953497</v>
      </c>
      <c r="U80" s="21">
        <v>60000</v>
      </c>
      <c r="V80" s="22">
        <f t="shared" si="13"/>
        <v>0.15348837209302332</v>
      </c>
      <c r="W80" s="30"/>
      <c r="X80" s="30"/>
      <c r="Y80" s="30"/>
      <c r="Z80" s="31"/>
      <c r="AA80" s="21">
        <v>30000</v>
      </c>
      <c r="AB80" s="20">
        <f t="shared" si="20"/>
        <v>7.6744186046511662E-2</v>
      </c>
      <c r="AC80" s="21">
        <f t="shared" si="26"/>
        <v>158727.27272727282</v>
      </c>
      <c r="AD80" s="22">
        <f t="shared" si="7"/>
        <v>0.40604651162790739</v>
      </c>
      <c r="AF80" s="53" t="e">
        <f>D80-#REF!</f>
        <v>#REF!</v>
      </c>
      <c r="AG80" s="53" t="e">
        <f>F80-#REF!</f>
        <v>#REF!</v>
      </c>
      <c r="AH80" s="53" t="e">
        <f>H80-#REF!</f>
        <v>#REF!</v>
      </c>
      <c r="AI80" s="53" t="e">
        <f>J80-#REF!</f>
        <v>#REF!</v>
      </c>
      <c r="AJ80" s="53" t="e">
        <f>L80-#REF!</f>
        <v>#REF!</v>
      </c>
      <c r="AK80" s="53" t="e">
        <f>N80-#REF!</f>
        <v>#REF!</v>
      </c>
      <c r="AL80" s="53" t="e">
        <f>P80-#REF!</f>
        <v>#REF!</v>
      </c>
      <c r="AM80" s="53" t="e">
        <f>R80-#REF!</f>
        <v>#REF!</v>
      </c>
      <c r="AN80" s="53" t="e">
        <f>T80-#REF!</f>
        <v>#REF!</v>
      </c>
      <c r="AO80" s="53" t="e">
        <f>V80-#REF!</f>
        <v>#REF!</v>
      </c>
      <c r="AP80" s="53" t="e">
        <f>X80-#REF!</f>
        <v>#REF!</v>
      </c>
      <c r="AQ80" s="53" t="e">
        <f>Z80-#REF!</f>
        <v>#REF!</v>
      </c>
      <c r="AR80" s="53" t="e">
        <f>AB80-#REF!</f>
        <v>#REF!</v>
      </c>
      <c r="AS80" s="53" t="e">
        <f>AD80-#REF!</f>
        <v>#REF!</v>
      </c>
    </row>
    <row r="81" spans="1:45" ht="15" x14ac:dyDescent="0.2">
      <c r="A81" s="17">
        <v>52</v>
      </c>
      <c r="B81" s="18">
        <f t="shared" si="23"/>
        <v>395454.5454545453</v>
      </c>
      <c r="C81" s="19">
        <v>25000</v>
      </c>
      <c r="D81" s="20">
        <f t="shared" si="19"/>
        <v>6.3218390804597721E-2</v>
      </c>
      <c r="E81" s="21">
        <v>190000</v>
      </c>
      <c r="F81" s="22">
        <f t="shared" si="27"/>
        <v>0.48045977011494273</v>
      </c>
      <c r="G81" s="19">
        <f t="shared" si="22"/>
        <v>79090.909090909059</v>
      </c>
      <c r="H81" s="20">
        <v>0.2</v>
      </c>
      <c r="I81" s="21">
        <f t="shared" si="24"/>
        <v>249227.27272727265</v>
      </c>
      <c r="J81" s="22">
        <v>0.69</v>
      </c>
      <c r="K81" s="19">
        <v>10000</v>
      </c>
      <c r="L81" s="20">
        <f t="shared" si="18"/>
        <v>2.5287356321839091E-2</v>
      </c>
      <c r="M81" s="21">
        <v>30000</v>
      </c>
      <c r="N81" s="24">
        <f t="shared" si="5"/>
        <v>7.5862068965517268E-2</v>
      </c>
      <c r="O81" s="29"/>
      <c r="P81" s="29"/>
      <c r="Q81" s="29"/>
      <c r="R81" s="29"/>
      <c r="S81" s="19">
        <f t="shared" si="25"/>
        <v>41818.181818181838</v>
      </c>
      <c r="T81" s="20">
        <f t="shared" si="17"/>
        <v>0.1057471264367817</v>
      </c>
      <c r="U81" s="21">
        <v>60000</v>
      </c>
      <c r="V81" s="22">
        <f t="shared" si="13"/>
        <v>0.15172413793103454</v>
      </c>
      <c r="W81" s="30"/>
      <c r="X81" s="30"/>
      <c r="Y81" s="30"/>
      <c r="Z81" s="31"/>
      <c r="AA81" s="21">
        <v>30000</v>
      </c>
      <c r="AB81" s="20">
        <f t="shared" si="20"/>
        <v>7.5862068965517268E-2</v>
      </c>
      <c r="AC81" s="21">
        <f t="shared" si="26"/>
        <v>159363.63636363647</v>
      </c>
      <c r="AD81" s="22">
        <f t="shared" si="7"/>
        <v>0.40298850574712686</v>
      </c>
      <c r="AF81" s="53" t="e">
        <f>D81-#REF!</f>
        <v>#REF!</v>
      </c>
      <c r="AG81" s="53" t="e">
        <f>F81-#REF!</f>
        <v>#REF!</v>
      </c>
      <c r="AH81" s="53" t="e">
        <f>H81-#REF!</f>
        <v>#REF!</v>
      </c>
      <c r="AI81" s="53" t="e">
        <f>J81-#REF!</f>
        <v>#REF!</v>
      </c>
      <c r="AJ81" s="53" t="e">
        <f>L81-#REF!</f>
        <v>#REF!</v>
      </c>
      <c r="AK81" s="53" t="e">
        <f>N81-#REF!</f>
        <v>#REF!</v>
      </c>
      <c r="AL81" s="53" t="e">
        <f>P81-#REF!</f>
        <v>#REF!</v>
      </c>
      <c r="AM81" s="53" t="e">
        <f>R81-#REF!</f>
        <v>#REF!</v>
      </c>
      <c r="AN81" s="53" t="e">
        <f>T81-#REF!</f>
        <v>#REF!</v>
      </c>
      <c r="AO81" s="53" t="e">
        <f>V81-#REF!</f>
        <v>#REF!</v>
      </c>
      <c r="AP81" s="53" t="e">
        <f>X81-#REF!</f>
        <v>#REF!</v>
      </c>
      <c r="AQ81" s="53" t="e">
        <f>Z81-#REF!</f>
        <v>#REF!</v>
      </c>
      <c r="AR81" s="53" t="e">
        <f>AB81-#REF!</f>
        <v>#REF!</v>
      </c>
      <c r="AS81" s="53" t="e">
        <f>AD81-#REF!</f>
        <v>#REF!</v>
      </c>
    </row>
    <row r="82" spans="1:45" ht="15" x14ac:dyDescent="0.2">
      <c r="A82" s="17">
        <v>53</v>
      </c>
      <c r="B82" s="18">
        <v>400000</v>
      </c>
      <c r="C82" s="19">
        <v>50000</v>
      </c>
      <c r="D82" s="20">
        <f>C82/B82</f>
        <v>0.125</v>
      </c>
      <c r="E82" s="21">
        <v>190000</v>
      </c>
      <c r="F82" s="22">
        <f t="shared" si="27"/>
        <v>0.47499999999999998</v>
      </c>
      <c r="G82" s="19">
        <v>120000</v>
      </c>
      <c r="H82" s="20">
        <f>G82/B82</f>
        <v>0.3</v>
      </c>
      <c r="I82" s="21">
        <v>250000</v>
      </c>
      <c r="J82" s="22">
        <f>I82/B82</f>
        <v>0.625</v>
      </c>
      <c r="K82" s="19">
        <v>17500</v>
      </c>
      <c r="L82" s="20">
        <f>K82/B82</f>
        <v>4.3749999999999997E-2</v>
      </c>
      <c r="M82" s="21">
        <v>30000</v>
      </c>
      <c r="N82" s="24">
        <f t="shared" si="5"/>
        <v>7.4999999999999997E-2</v>
      </c>
      <c r="O82" s="29"/>
      <c r="P82" s="29"/>
      <c r="Q82" s="29"/>
      <c r="R82" s="29"/>
      <c r="S82" s="19">
        <v>42500</v>
      </c>
      <c r="T82" s="20">
        <f t="shared" si="17"/>
        <v>0.10625</v>
      </c>
      <c r="U82" s="21">
        <v>60000</v>
      </c>
      <c r="V82" s="22">
        <f t="shared" si="13"/>
        <v>0.15</v>
      </c>
      <c r="W82" s="30"/>
      <c r="X82" s="30"/>
      <c r="Y82" s="30"/>
      <c r="Z82" s="31"/>
      <c r="AA82" s="21">
        <v>50000</v>
      </c>
      <c r="AB82" s="20">
        <f t="shared" si="20"/>
        <v>0.125</v>
      </c>
      <c r="AC82" s="21">
        <v>162000</v>
      </c>
      <c r="AD82" s="22">
        <f t="shared" si="7"/>
        <v>0.40500000000000003</v>
      </c>
      <c r="AF82" s="53" t="e">
        <f>D82-#REF!</f>
        <v>#REF!</v>
      </c>
      <c r="AG82" s="53" t="e">
        <f>F82-#REF!</f>
        <v>#REF!</v>
      </c>
      <c r="AH82" s="53" t="e">
        <f>H82-#REF!</f>
        <v>#REF!</v>
      </c>
      <c r="AI82" s="53" t="e">
        <f>J82-#REF!</f>
        <v>#REF!</v>
      </c>
      <c r="AJ82" s="53" t="e">
        <f>L82-#REF!</f>
        <v>#REF!</v>
      </c>
      <c r="AK82" s="53" t="e">
        <f>N82-#REF!</f>
        <v>#REF!</v>
      </c>
      <c r="AL82" s="53" t="e">
        <f>P82-#REF!</f>
        <v>#REF!</v>
      </c>
      <c r="AM82" s="53" t="e">
        <f>R82-#REF!</f>
        <v>#REF!</v>
      </c>
      <c r="AN82" s="53" t="e">
        <f>T82-#REF!</f>
        <v>#REF!</v>
      </c>
      <c r="AO82" s="53" t="e">
        <f>V82-#REF!</f>
        <v>#REF!</v>
      </c>
      <c r="AP82" s="53" t="e">
        <f>X82-#REF!</f>
        <v>#REF!</v>
      </c>
      <c r="AQ82" s="53" t="e">
        <f>Z82-#REF!</f>
        <v>#REF!</v>
      </c>
      <c r="AR82" s="53" t="e">
        <f>AB82-#REF!</f>
        <v>#REF!</v>
      </c>
      <c r="AS82" s="53" t="e">
        <f>AD82-#REF!</f>
        <v>#REF!</v>
      </c>
    </row>
    <row r="83" spans="1:45" ht="15" x14ac:dyDescent="0.2">
      <c r="A83" s="17">
        <v>54</v>
      </c>
      <c r="B83" s="18">
        <f>B82+(50000/5)</f>
        <v>410000</v>
      </c>
      <c r="C83" s="19">
        <v>50000</v>
      </c>
      <c r="D83" s="20">
        <f t="shared" ref="D83:D109" si="28">C83/B83</f>
        <v>0.12195121951219512</v>
      </c>
      <c r="E83" s="21">
        <v>190000</v>
      </c>
      <c r="F83" s="22">
        <f t="shared" si="27"/>
        <v>0.46341463414634149</v>
      </c>
      <c r="G83" s="19">
        <f t="shared" ref="G83:G91" si="29">$B83*H83</f>
        <v>123000</v>
      </c>
      <c r="H83" s="20">
        <v>0.3</v>
      </c>
      <c r="I83" s="21">
        <f>I82+(18500/10)</f>
        <v>251850</v>
      </c>
      <c r="J83" s="22">
        <f t="shared" ref="J83:J91" si="30">I83/B83</f>
        <v>0.61426829268292682</v>
      </c>
      <c r="K83" s="19">
        <v>17500</v>
      </c>
      <c r="L83" s="20">
        <f t="shared" ref="L83:L109" si="31">K83/B83</f>
        <v>4.2682926829268296E-2</v>
      </c>
      <c r="M83" s="21">
        <v>30000</v>
      </c>
      <c r="N83" s="24">
        <f t="shared" si="5"/>
        <v>7.3170731707317069E-2</v>
      </c>
      <c r="O83" s="29"/>
      <c r="P83" s="29"/>
      <c r="Q83" s="29"/>
      <c r="R83" s="29"/>
      <c r="S83" s="19">
        <v>42500</v>
      </c>
      <c r="T83" s="20">
        <f t="shared" si="17"/>
        <v>0.10365853658536585</v>
      </c>
      <c r="U83" s="21">
        <v>60000</v>
      </c>
      <c r="V83" s="22">
        <f t="shared" si="13"/>
        <v>0.14634146341463414</v>
      </c>
      <c r="W83" s="30"/>
      <c r="X83" s="30"/>
      <c r="Y83" s="30"/>
      <c r="Z83" s="31"/>
      <c r="AA83" s="21">
        <v>50000</v>
      </c>
      <c r="AB83" s="20">
        <f t="shared" si="20"/>
        <v>0.12195121951219512</v>
      </c>
      <c r="AC83" s="21">
        <f>AC82+(6000/10)</f>
        <v>162600</v>
      </c>
      <c r="AD83" s="22">
        <f t="shared" si="7"/>
        <v>0.39658536585365856</v>
      </c>
      <c r="AF83" s="53" t="e">
        <f>D83-#REF!</f>
        <v>#REF!</v>
      </c>
      <c r="AG83" s="53" t="e">
        <f>F83-#REF!</f>
        <v>#REF!</v>
      </c>
      <c r="AH83" s="53" t="e">
        <f>H83-#REF!</f>
        <v>#REF!</v>
      </c>
      <c r="AI83" s="53" t="e">
        <f>J83-#REF!</f>
        <v>#REF!</v>
      </c>
      <c r="AJ83" s="53" t="e">
        <f>L83-#REF!</f>
        <v>#REF!</v>
      </c>
      <c r="AK83" s="53" t="e">
        <f>N83-#REF!</f>
        <v>#REF!</v>
      </c>
      <c r="AL83" s="53" t="e">
        <f>P83-#REF!</f>
        <v>#REF!</v>
      </c>
      <c r="AM83" s="53" t="e">
        <f>R83-#REF!</f>
        <v>#REF!</v>
      </c>
      <c r="AN83" s="53" t="e">
        <f>T83-#REF!</f>
        <v>#REF!</v>
      </c>
      <c r="AO83" s="53" t="e">
        <f>V83-#REF!</f>
        <v>#REF!</v>
      </c>
      <c r="AP83" s="53" t="e">
        <f>X83-#REF!</f>
        <v>#REF!</v>
      </c>
      <c r="AQ83" s="53" t="e">
        <f>Z83-#REF!</f>
        <v>#REF!</v>
      </c>
      <c r="AR83" s="53" t="e">
        <f>AB83-#REF!</f>
        <v>#REF!</v>
      </c>
      <c r="AS83" s="53" t="e">
        <f>AD83-#REF!</f>
        <v>#REF!</v>
      </c>
    </row>
    <row r="84" spans="1:45" ht="15" x14ac:dyDescent="0.2">
      <c r="A84" s="17">
        <v>55</v>
      </c>
      <c r="B84" s="18">
        <f t="shared" ref="B84:B102" si="32">B83+(50000/5)</f>
        <v>420000</v>
      </c>
      <c r="C84" s="19">
        <v>50000</v>
      </c>
      <c r="D84" s="20">
        <f t="shared" si="28"/>
        <v>0.11904761904761904</v>
      </c>
      <c r="E84" s="21">
        <v>190000</v>
      </c>
      <c r="F84" s="22">
        <f t="shared" si="27"/>
        <v>0.45238095238095238</v>
      </c>
      <c r="G84" s="19">
        <f t="shared" si="29"/>
        <v>126000</v>
      </c>
      <c r="H84" s="20">
        <v>0.3</v>
      </c>
      <c r="I84" s="21">
        <f t="shared" ref="I84:I91" si="33">I83+(18500/10)</f>
        <v>253700</v>
      </c>
      <c r="J84" s="22">
        <f t="shared" si="30"/>
        <v>0.60404761904761906</v>
      </c>
      <c r="K84" s="19">
        <v>17500</v>
      </c>
      <c r="L84" s="20">
        <f t="shared" si="31"/>
        <v>4.1666666666666664E-2</v>
      </c>
      <c r="M84" s="21">
        <v>30000</v>
      </c>
      <c r="N84" s="24">
        <f t="shared" si="5"/>
        <v>7.1428571428571425E-2</v>
      </c>
      <c r="O84" s="29"/>
      <c r="P84" s="29"/>
      <c r="Q84" s="29"/>
      <c r="R84" s="29"/>
      <c r="S84" s="19">
        <v>42500</v>
      </c>
      <c r="T84" s="20">
        <f t="shared" si="17"/>
        <v>0.10119047619047619</v>
      </c>
      <c r="U84" s="21">
        <v>60000</v>
      </c>
      <c r="V84" s="22">
        <f t="shared" si="13"/>
        <v>0.14285714285714285</v>
      </c>
      <c r="W84" s="30"/>
      <c r="X84" s="30"/>
      <c r="Y84" s="30"/>
      <c r="Z84" s="31"/>
      <c r="AA84" s="21">
        <v>50000</v>
      </c>
      <c r="AB84" s="20">
        <f t="shared" si="20"/>
        <v>0.11904761904761904</v>
      </c>
      <c r="AC84" s="21">
        <f t="shared" ref="AC84:AC91" si="34">AC83+(6000/10)</f>
        <v>163200</v>
      </c>
      <c r="AD84" s="22">
        <f t="shared" si="7"/>
        <v>0.38857142857142857</v>
      </c>
      <c r="AF84" s="53" t="e">
        <f>D84-#REF!</f>
        <v>#REF!</v>
      </c>
      <c r="AG84" s="53" t="e">
        <f>F84-#REF!</f>
        <v>#REF!</v>
      </c>
      <c r="AH84" s="53" t="e">
        <f>H84-#REF!</f>
        <v>#REF!</v>
      </c>
      <c r="AI84" s="53" t="e">
        <f>J84-#REF!</f>
        <v>#REF!</v>
      </c>
      <c r="AJ84" s="53" t="e">
        <f>L84-#REF!</f>
        <v>#REF!</v>
      </c>
      <c r="AK84" s="53" t="e">
        <f>N84-#REF!</f>
        <v>#REF!</v>
      </c>
      <c r="AL84" s="53" t="e">
        <f>P84-#REF!</f>
        <v>#REF!</v>
      </c>
      <c r="AM84" s="53" t="e">
        <f>R84-#REF!</f>
        <v>#REF!</v>
      </c>
      <c r="AN84" s="53" t="e">
        <f>T84-#REF!</f>
        <v>#REF!</v>
      </c>
      <c r="AO84" s="53" t="e">
        <f>V84-#REF!</f>
        <v>#REF!</v>
      </c>
      <c r="AP84" s="53" t="e">
        <f>X84-#REF!</f>
        <v>#REF!</v>
      </c>
      <c r="AQ84" s="53" t="e">
        <f>Z84-#REF!</f>
        <v>#REF!</v>
      </c>
      <c r="AR84" s="53" t="e">
        <f>AB84-#REF!</f>
        <v>#REF!</v>
      </c>
      <c r="AS84" s="53" t="e">
        <f>AD84-#REF!</f>
        <v>#REF!</v>
      </c>
    </row>
    <row r="85" spans="1:45" ht="15" x14ac:dyDescent="0.2">
      <c r="A85" s="17">
        <v>56</v>
      </c>
      <c r="B85" s="18">
        <f t="shared" si="32"/>
        <v>430000</v>
      </c>
      <c r="C85" s="19">
        <v>50000</v>
      </c>
      <c r="D85" s="20">
        <f t="shared" si="28"/>
        <v>0.11627906976744186</v>
      </c>
      <c r="E85" s="21">
        <v>190000</v>
      </c>
      <c r="F85" s="22">
        <f t="shared" si="27"/>
        <v>0.44186046511627908</v>
      </c>
      <c r="G85" s="19">
        <f t="shared" si="29"/>
        <v>129000</v>
      </c>
      <c r="H85" s="20">
        <v>0.3</v>
      </c>
      <c r="I85" s="21">
        <f t="shared" si="33"/>
        <v>255550</v>
      </c>
      <c r="J85" s="22">
        <f t="shared" si="30"/>
        <v>0.5943023255813954</v>
      </c>
      <c r="K85" s="19">
        <v>17500</v>
      </c>
      <c r="L85" s="20">
        <f t="shared" si="31"/>
        <v>4.0697674418604654E-2</v>
      </c>
      <c r="M85" s="21">
        <v>30000</v>
      </c>
      <c r="N85" s="24">
        <f t="shared" si="5"/>
        <v>6.9767441860465115E-2</v>
      </c>
      <c r="O85" s="29"/>
      <c r="P85" s="29"/>
      <c r="Q85" s="29"/>
      <c r="R85" s="29"/>
      <c r="S85" s="19">
        <v>42500</v>
      </c>
      <c r="T85" s="20">
        <f t="shared" si="17"/>
        <v>9.8837209302325577E-2</v>
      </c>
      <c r="U85" s="21">
        <v>60000</v>
      </c>
      <c r="V85" s="22">
        <f t="shared" si="13"/>
        <v>0.13953488372093023</v>
      </c>
      <c r="W85" s="30"/>
      <c r="X85" s="30"/>
      <c r="Y85" s="30"/>
      <c r="Z85" s="31"/>
      <c r="AA85" s="21">
        <v>50000</v>
      </c>
      <c r="AB85" s="20">
        <f t="shared" si="20"/>
        <v>0.11627906976744186</v>
      </c>
      <c r="AC85" s="21">
        <f t="shared" si="34"/>
        <v>163800</v>
      </c>
      <c r="AD85" s="22">
        <f t="shared" si="7"/>
        <v>0.38093023255813951</v>
      </c>
      <c r="AF85" s="53" t="e">
        <f>D85-#REF!</f>
        <v>#REF!</v>
      </c>
      <c r="AG85" s="53" t="e">
        <f>F85-#REF!</f>
        <v>#REF!</v>
      </c>
      <c r="AH85" s="53" t="e">
        <f>H85-#REF!</f>
        <v>#REF!</v>
      </c>
      <c r="AI85" s="53" t="e">
        <f>J85-#REF!</f>
        <v>#REF!</v>
      </c>
      <c r="AJ85" s="53" t="e">
        <f>L85-#REF!</f>
        <v>#REF!</v>
      </c>
      <c r="AK85" s="53" t="e">
        <f>N85-#REF!</f>
        <v>#REF!</v>
      </c>
      <c r="AL85" s="53" t="e">
        <f>P85-#REF!</f>
        <v>#REF!</v>
      </c>
      <c r="AM85" s="53" t="e">
        <f>R85-#REF!</f>
        <v>#REF!</v>
      </c>
      <c r="AN85" s="53" t="e">
        <f>T85-#REF!</f>
        <v>#REF!</v>
      </c>
      <c r="AO85" s="53" t="e">
        <f>V85-#REF!</f>
        <v>#REF!</v>
      </c>
      <c r="AP85" s="53" t="e">
        <f>X85-#REF!</f>
        <v>#REF!</v>
      </c>
      <c r="AQ85" s="53" t="e">
        <f>Z85-#REF!</f>
        <v>#REF!</v>
      </c>
      <c r="AR85" s="53" t="e">
        <f>AB85-#REF!</f>
        <v>#REF!</v>
      </c>
      <c r="AS85" s="53" t="e">
        <f>AD85-#REF!</f>
        <v>#REF!</v>
      </c>
    </row>
    <row r="86" spans="1:45" ht="15" x14ac:dyDescent="0.2">
      <c r="A86" s="17">
        <v>57</v>
      </c>
      <c r="B86" s="18">
        <f t="shared" si="32"/>
        <v>440000</v>
      </c>
      <c r="C86" s="19">
        <v>50000</v>
      </c>
      <c r="D86" s="20">
        <f t="shared" si="28"/>
        <v>0.11363636363636363</v>
      </c>
      <c r="E86" s="21">
        <v>190000</v>
      </c>
      <c r="F86" s="22">
        <f t="shared" si="27"/>
        <v>0.43181818181818182</v>
      </c>
      <c r="G86" s="19">
        <f t="shared" si="29"/>
        <v>132000</v>
      </c>
      <c r="H86" s="20">
        <v>0.3</v>
      </c>
      <c r="I86" s="21">
        <f t="shared" si="33"/>
        <v>257400</v>
      </c>
      <c r="J86" s="22">
        <f t="shared" si="30"/>
        <v>0.58499999999999996</v>
      </c>
      <c r="K86" s="19">
        <v>17500</v>
      </c>
      <c r="L86" s="20">
        <f t="shared" si="31"/>
        <v>3.9772727272727272E-2</v>
      </c>
      <c r="M86" s="21">
        <v>30000</v>
      </c>
      <c r="N86" s="24">
        <f t="shared" si="5"/>
        <v>6.8181818181818177E-2</v>
      </c>
      <c r="O86" s="29"/>
      <c r="P86" s="29"/>
      <c r="Q86" s="29"/>
      <c r="R86" s="29"/>
      <c r="S86" s="19">
        <v>42500</v>
      </c>
      <c r="T86" s="20">
        <f t="shared" si="17"/>
        <v>9.6590909090909088E-2</v>
      </c>
      <c r="U86" s="21">
        <v>60000</v>
      </c>
      <c r="V86" s="22">
        <f t="shared" si="13"/>
        <v>0.13636363636363635</v>
      </c>
      <c r="W86" s="30"/>
      <c r="X86" s="30"/>
      <c r="Y86" s="30"/>
      <c r="Z86" s="31"/>
      <c r="AA86" s="21">
        <v>50000</v>
      </c>
      <c r="AB86" s="20">
        <f t="shared" si="20"/>
        <v>0.11363636363636363</v>
      </c>
      <c r="AC86" s="21">
        <f t="shared" si="34"/>
        <v>164400</v>
      </c>
      <c r="AD86" s="22">
        <f t="shared" si="7"/>
        <v>0.37363636363636366</v>
      </c>
      <c r="AF86" s="53" t="e">
        <f>D86-#REF!</f>
        <v>#REF!</v>
      </c>
      <c r="AG86" s="53" t="e">
        <f>F86-#REF!</f>
        <v>#REF!</v>
      </c>
      <c r="AH86" s="53" t="e">
        <f>H86-#REF!</f>
        <v>#REF!</v>
      </c>
      <c r="AI86" s="53" t="e">
        <f>J86-#REF!</f>
        <v>#REF!</v>
      </c>
      <c r="AJ86" s="53" t="e">
        <f>L86-#REF!</f>
        <v>#REF!</v>
      </c>
      <c r="AK86" s="53" t="e">
        <f>N86-#REF!</f>
        <v>#REF!</v>
      </c>
      <c r="AL86" s="53" t="e">
        <f>P86-#REF!</f>
        <v>#REF!</v>
      </c>
      <c r="AM86" s="53" t="e">
        <f>R86-#REF!</f>
        <v>#REF!</v>
      </c>
      <c r="AN86" s="53" t="e">
        <f>T86-#REF!</f>
        <v>#REF!</v>
      </c>
      <c r="AO86" s="53" t="e">
        <f>V86-#REF!</f>
        <v>#REF!</v>
      </c>
      <c r="AP86" s="53" t="e">
        <f>X86-#REF!</f>
        <v>#REF!</v>
      </c>
      <c r="AQ86" s="53" t="e">
        <f>Z86-#REF!</f>
        <v>#REF!</v>
      </c>
      <c r="AR86" s="53" t="e">
        <f>AB86-#REF!</f>
        <v>#REF!</v>
      </c>
      <c r="AS86" s="53" t="e">
        <f>AD86-#REF!</f>
        <v>#REF!</v>
      </c>
    </row>
    <row r="87" spans="1:45" ht="15" x14ac:dyDescent="0.2">
      <c r="A87" s="17">
        <v>58</v>
      </c>
      <c r="B87" s="18">
        <f t="shared" si="32"/>
        <v>450000</v>
      </c>
      <c r="C87" s="19">
        <v>50000</v>
      </c>
      <c r="D87" s="20">
        <f t="shared" si="28"/>
        <v>0.1111111111111111</v>
      </c>
      <c r="E87" s="21">
        <v>190000</v>
      </c>
      <c r="F87" s="22">
        <f t="shared" si="27"/>
        <v>0.42222222222222222</v>
      </c>
      <c r="G87" s="19">
        <f t="shared" si="29"/>
        <v>135000</v>
      </c>
      <c r="H87" s="20">
        <v>0.3</v>
      </c>
      <c r="I87" s="21">
        <f t="shared" si="33"/>
        <v>259250</v>
      </c>
      <c r="J87" s="22">
        <f t="shared" si="30"/>
        <v>0.57611111111111113</v>
      </c>
      <c r="K87" s="19">
        <v>17500</v>
      </c>
      <c r="L87" s="20">
        <f t="shared" si="31"/>
        <v>3.888888888888889E-2</v>
      </c>
      <c r="M87" s="21">
        <v>30000</v>
      </c>
      <c r="N87" s="24">
        <f t="shared" si="5"/>
        <v>6.6666666666666666E-2</v>
      </c>
      <c r="O87" s="29"/>
      <c r="P87" s="29"/>
      <c r="Q87" s="29"/>
      <c r="R87" s="29"/>
      <c r="S87" s="19">
        <v>42500</v>
      </c>
      <c r="T87" s="20">
        <f t="shared" si="17"/>
        <v>9.4444444444444442E-2</v>
      </c>
      <c r="U87" s="21">
        <v>60000</v>
      </c>
      <c r="V87" s="22">
        <f t="shared" si="13"/>
        <v>0.13333333333333333</v>
      </c>
      <c r="W87" s="30"/>
      <c r="X87" s="30"/>
      <c r="Y87" s="30"/>
      <c r="Z87" s="31"/>
      <c r="AA87" s="21">
        <v>50000</v>
      </c>
      <c r="AB87" s="20">
        <f t="shared" si="20"/>
        <v>0.1111111111111111</v>
      </c>
      <c r="AC87" s="21">
        <f t="shared" si="34"/>
        <v>165000</v>
      </c>
      <c r="AD87" s="22">
        <f t="shared" si="7"/>
        <v>0.36666666666666664</v>
      </c>
      <c r="AF87" s="53" t="e">
        <f>D87-#REF!</f>
        <v>#REF!</v>
      </c>
      <c r="AG87" s="53" t="e">
        <f>F87-#REF!</f>
        <v>#REF!</v>
      </c>
      <c r="AH87" s="53" t="e">
        <f>H87-#REF!</f>
        <v>#REF!</v>
      </c>
      <c r="AI87" s="53" t="e">
        <f>J87-#REF!</f>
        <v>#REF!</v>
      </c>
      <c r="AJ87" s="53" t="e">
        <f>L87-#REF!</f>
        <v>#REF!</v>
      </c>
      <c r="AK87" s="53" t="e">
        <f>N87-#REF!</f>
        <v>#REF!</v>
      </c>
      <c r="AL87" s="53" t="e">
        <f>P87-#REF!</f>
        <v>#REF!</v>
      </c>
      <c r="AM87" s="53" t="e">
        <f>R87-#REF!</f>
        <v>#REF!</v>
      </c>
      <c r="AN87" s="53" t="e">
        <f>T87-#REF!</f>
        <v>#REF!</v>
      </c>
      <c r="AO87" s="53" t="e">
        <f>V87-#REF!</f>
        <v>#REF!</v>
      </c>
      <c r="AP87" s="53" t="e">
        <f>X87-#REF!</f>
        <v>#REF!</v>
      </c>
      <c r="AQ87" s="53" t="e">
        <f>Z87-#REF!</f>
        <v>#REF!</v>
      </c>
      <c r="AR87" s="53" t="e">
        <f>AB87-#REF!</f>
        <v>#REF!</v>
      </c>
      <c r="AS87" s="53" t="e">
        <f>AD87-#REF!</f>
        <v>#REF!</v>
      </c>
    </row>
    <row r="88" spans="1:45" ht="15" x14ac:dyDescent="0.2">
      <c r="A88" s="17">
        <v>59</v>
      </c>
      <c r="B88" s="18">
        <f t="shared" si="32"/>
        <v>460000</v>
      </c>
      <c r="C88" s="19">
        <v>50000</v>
      </c>
      <c r="D88" s="20">
        <f t="shared" si="28"/>
        <v>0.10869565217391304</v>
      </c>
      <c r="E88" s="21">
        <v>190000</v>
      </c>
      <c r="F88" s="22">
        <f t="shared" si="27"/>
        <v>0.41304347826086957</v>
      </c>
      <c r="G88" s="19">
        <f t="shared" si="29"/>
        <v>138000</v>
      </c>
      <c r="H88" s="20">
        <v>0.3</v>
      </c>
      <c r="I88" s="21">
        <f t="shared" si="33"/>
        <v>261100</v>
      </c>
      <c r="J88" s="22">
        <f t="shared" si="30"/>
        <v>0.56760869565217387</v>
      </c>
      <c r="K88" s="19">
        <v>17500</v>
      </c>
      <c r="L88" s="20">
        <f t="shared" si="31"/>
        <v>3.8043478260869568E-2</v>
      </c>
      <c r="M88" s="21">
        <v>30000</v>
      </c>
      <c r="N88" s="24">
        <f t="shared" si="5"/>
        <v>6.5217391304347824E-2</v>
      </c>
      <c r="O88" s="29"/>
      <c r="P88" s="29"/>
      <c r="Q88" s="29"/>
      <c r="R88" s="29"/>
      <c r="S88" s="19">
        <v>42500</v>
      </c>
      <c r="T88" s="20">
        <f t="shared" si="17"/>
        <v>9.2391304347826081E-2</v>
      </c>
      <c r="U88" s="21">
        <v>60000</v>
      </c>
      <c r="V88" s="22">
        <f t="shared" si="13"/>
        <v>0.13043478260869565</v>
      </c>
      <c r="W88" s="30"/>
      <c r="X88" s="30"/>
      <c r="Y88" s="30"/>
      <c r="Z88" s="31"/>
      <c r="AA88" s="21">
        <v>50000</v>
      </c>
      <c r="AB88" s="20">
        <f t="shared" si="20"/>
        <v>0.10869565217391304</v>
      </c>
      <c r="AC88" s="21">
        <f t="shared" si="34"/>
        <v>165600</v>
      </c>
      <c r="AD88" s="22">
        <f t="shared" si="7"/>
        <v>0.36</v>
      </c>
      <c r="AF88" s="53" t="e">
        <f>D88-#REF!</f>
        <v>#REF!</v>
      </c>
      <c r="AG88" s="53" t="e">
        <f>F88-#REF!</f>
        <v>#REF!</v>
      </c>
      <c r="AH88" s="53" t="e">
        <f>H88-#REF!</f>
        <v>#REF!</v>
      </c>
      <c r="AI88" s="53" t="e">
        <f>J88-#REF!</f>
        <v>#REF!</v>
      </c>
      <c r="AJ88" s="53" t="e">
        <f>L88-#REF!</f>
        <v>#REF!</v>
      </c>
      <c r="AK88" s="53" t="e">
        <f>N88-#REF!</f>
        <v>#REF!</v>
      </c>
      <c r="AL88" s="53" t="e">
        <f>P88-#REF!</f>
        <v>#REF!</v>
      </c>
      <c r="AM88" s="53" t="e">
        <f>R88-#REF!</f>
        <v>#REF!</v>
      </c>
      <c r="AN88" s="53" t="e">
        <f>T88-#REF!</f>
        <v>#REF!</v>
      </c>
      <c r="AO88" s="53" t="e">
        <f>V88-#REF!</f>
        <v>#REF!</v>
      </c>
      <c r="AP88" s="53" t="e">
        <f>X88-#REF!</f>
        <v>#REF!</v>
      </c>
      <c r="AQ88" s="53" t="e">
        <f>Z88-#REF!</f>
        <v>#REF!</v>
      </c>
      <c r="AR88" s="53" t="e">
        <f>AB88-#REF!</f>
        <v>#REF!</v>
      </c>
      <c r="AS88" s="53" t="e">
        <f>AD88-#REF!</f>
        <v>#REF!</v>
      </c>
    </row>
    <row r="89" spans="1:45" ht="15" x14ac:dyDescent="0.2">
      <c r="A89" s="17">
        <v>60</v>
      </c>
      <c r="B89" s="18">
        <f t="shared" si="32"/>
        <v>470000</v>
      </c>
      <c r="C89" s="19">
        <v>50000</v>
      </c>
      <c r="D89" s="20">
        <f t="shared" si="28"/>
        <v>0.10638297872340426</v>
      </c>
      <c r="E89" s="21">
        <v>190000</v>
      </c>
      <c r="F89" s="22">
        <f t="shared" si="27"/>
        <v>0.40425531914893614</v>
      </c>
      <c r="G89" s="19">
        <f t="shared" si="29"/>
        <v>141000</v>
      </c>
      <c r="H89" s="20">
        <v>0.3</v>
      </c>
      <c r="I89" s="21">
        <f t="shared" si="33"/>
        <v>262950</v>
      </c>
      <c r="J89" s="22">
        <f t="shared" si="30"/>
        <v>0.55946808510638302</v>
      </c>
      <c r="K89" s="19">
        <v>17500</v>
      </c>
      <c r="L89" s="20">
        <f t="shared" si="31"/>
        <v>3.7234042553191488E-2</v>
      </c>
      <c r="M89" s="21">
        <v>30000</v>
      </c>
      <c r="N89" s="24">
        <f t="shared" si="5"/>
        <v>6.3829787234042548E-2</v>
      </c>
      <c r="O89" s="29"/>
      <c r="P89" s="29"/>
      <c r="Q89" s="29"/>
      <c r="R89" s="29"/>
      <c r="S89" s="19">
        <v>42500</v>
      </c>
      <c r="T89" s="20">
        <f t="shared" si="17"/>
        <v>9.0425531914893623E-2</v>
      </c>
      <c r="U89" s="21">
        <v>60000</v>
      </c>
      <c r="V89" s="22">
        <f t="shared" si="13"/>
        <v>0.1276595744680851</v>
      </c>
      <c r="W89" s="30"/>
      <c r="X89" s="30"/>
      <c r="Y89" s="30"/>
      <c r="Z89" s="31"/>
      <c r="AA89" s="21">
        <v>50000</v>
      </c>
      <c r="AB89" s="20">
        <f t="shared" si="20"/>
        <v>0.10638297872340426</v>
      </c>
      <c r="AC89" s="21">
        <f t="shared" si="34"/>
        <v>166200</v>
      </c>
      <c r="AD89" s="22">
        <f t="shared" si="7"/>
        <v>0.35361702127659572</v>
      </c>
      <c r="AF89" s="53" t="e">
        <f>D89-#REF!</f>
        <v>#REF!</v>
      </c>
      <c r="AG89" s="53" t="e">
        <f>F89-#REF!</f>
        <v>#REF!</v>
      </c>
      <c r="AH89" s="53" t="e">
        <f>H89-#REF!</f>
        <v>#REF!</v>
      </c>
      <c r="AI89" s="53" t="e">
        <f>J89-#REF!</f>
        <v>#REF!</v>
      </c>
      <c r="AJ89" s="53" t="e">
        <f>L89-#REF!</f>
        <v>#REF!</v>
      </c>
      <c r="AK89" s="53" t="e">
        <f>N89-#REF!</f>
        <v>#REF!</v>
      </c>
      <c r="AL89" s="53" t="e">
        <f>P89-#REF!</f>
        <v>#REF!</v>
      </c>
      <c r="AM89" s="53" t="e">
        <f>R89-#REF!</f>
        <v>#REF!</v>
      </c>
      <c r="AN89" s="53" t="e">
        <f>T89-#REF!</f>
        <v>#REF!</v>
      </c>
      <c r="AO89" s="53" t="e">
        <f>V89-#REF!</f>
        <v>#REF!</v>
      </c>
      <c r="AP89" s="53" t="e">
        <f>X89-#REF!</f>
        <v>#REF!</v>
      </c>
      <c r="AQ89" s="53" t="e">
        <f>Z89-#REF!</f>
        <v>#REF!</v>
      </c>
      <c r="AR89" s="53" t="e">
        <f>AB89-#REF!</f>
        <v>#REF!</v>
      </c>
      <c r="AS89" s="53" t="e">
        <f>AD89-#REF!</f>
        <v>#REF!</v>
      </c>
    </row>
    <row r="90" spans="1:45" ht="15" x14ac:dyDescent="0.2">
      <c r="A90" s="17">
        <v>61</v>
      </c>
      <c r="B90" s="18">
        <f t="shared" si="32"/>
        <v>480000</v>
      </c>
      <c r="C90" s="19">
        <v>50000</v>
      </c>
      <c r="D90" s="20">
        <f t="shared" si="28"/>
        <v>0.10416666666666667</v>
      </c>
      <c r="E90" s="21">
        <v>190000</v>
      </c>
      <c r="F90" s="22">
        <f t="shared" si="27"/>
        <v>0.39583333333333331</v>
      </c>
      <c r="G90" s="19">
        <f t="shared" si="29"/>
        <v>144000</v>
      </c>
      <c r="H90" s="20">
        <v>0.3</v>
      </c>
      <c r="I90" s="21">
        <f t="shared" si="33"/>
        <v>264800</v>
      </c>
      <c r="J90" s="22">
        <f t="shared" si="30"/>
        <v>0.55166666666666664</v>
      </c>
      <c r="K90" s="19">
        <v>17500</v>
      </c>
      <c r="L90" s="20">
        <f t="shared" si="31"/>
        <v>3.6458333333333336E-2</v>
      </c>
      <c r="M90" s="21">
        <v>30000</v>
      </c>
      <c r="N90" s="24">
        <f t="shared" si="5"/>
        <v>6.25E-2</v>
      </c>
      <c r="O90" s="29"/>
      <c r="P90" s="29"/>
      <c r="Q90" s="29"/>
      <c r="R90" s="29"/>
      <c r="S90" s="19">
        <v>42500</v>
      </c>
      <c r="T90" s="20">
        <f t="shared" si="17"/>
        <v>8.8541666666666671E-2</v>
      </c>
      <c r="U90" s="21">
        <v>60000</v>
      </c>
      <c r="V90" s="22">
        <f t="shared" si="13"/>
        <v>0.125</v>
      </c>
      <c r="W90" s="30"/>
      <c r="X90" s="30"/>
      <c r="Y90" s="30"/>
      <c r="Z90" s="31"/>
      <c r="AA90" s="21">
        <v>50000</v>
      </c>
      <c r="AB90" s="20">
        <f t="shared" si="20"/>
        <v>0.10416666666666667</v>
      </c>
      <c r="AC90" s="21">
        <f t="shared" si="34"/>
        <v>166800</v>
      </c>
      <c r="AD90" s="22">
        <f t="shared" si="7"/>
        <v>0.34749999999999998</v>
      </c>
      <c r="AF90" s="53" t="e">
        <f>D90-#REF!</f>
        <v>#REF!</v>
      </c>
      <c r="AG90" s="53" t="e">
        <f>F90-#REF!</f>
        <v>#REF!</v>
      </c>
      <c r="AH90" s="53" t="e">
        <f>H90-#REF!</f>
        <v>#REF!</v>
      </c>
      <c r="AI90" s="53" t="e">
        <f>J90-#REF!</f>
        <v>#REF!</v>
      </c>
      <c r="AJ90" s="53" t="e">
        <f>L90-#REF!</f>
        <v>#REF!</v>
      </c>
      <c r="AK90" s="53" t="e">
        <f>N90-#REF!</f>
        <v>#REF!</v>
      </c>
      <c r="AL90" s="53" t="e">
        <f>P90-#REF!</f>
        <v>#REF!</v>
      </c>
      <c r="AM90" s="53" t="e">
        <f>R90-#REF!</f>
        <v>#REF!</v>
      </c>
      <c r="AN90" s="53" t="e">
        <f>T90-#REF!</f>
        <v>#REF!</v>
      </c>
      <c r="AO90" s="53" t="e">
        <f>V90-#REF!</f>
        <v>#REF!</v>
      </c>
      <c r="AP90" s="53" t="e">
        <f>X90-#REF!</f>
        <v>#REF!</v>
      </c>
      <c r="AQ90" s="53" t="e">
        <f>Z90-#REF!</f>
        <v>#REF!</v>
      </c>
      <c r="AR90" s="53" t="e">
        <f>AB90-#REF!</f>
        <v>#REF!</v>
      </c>
      <c r="AS90" s="53" t="e">
        <f>AD90-#REF!</f>
        <v>#REF!</v>
      </c>
    </row>
    <row r="91" spans="1:45" ht="15" x14ac:dyDescent="0.2">
      <c r="A91" s="17">
        <v>62</v>
      </c>
      <c r="B91" s="18">
        <f t="shared" si="32"/>
        <v>490000</v>
      </c>
      <c r="C91" s="19">
        <v>50000</v>
      </c>
      <c r="D91" s="20">
        <f t="shared" si="28"/>
        <v>0.10204081632653061</v>
      </c>
      <c r="E91" s="21">
        <v>190000</v>
      </c>
      <c r="F91" s="22">
        <f t="shared" si="27"/>
        <v>0.38775510204081631</v>
      </c>
      <c r="G91" s="19">
        <f t="shared" si="29"/>
        <v>147000</v>
      </c>
      <c r="H91" s="20">
        <v>0.3</v>
      </c>
      <c r="I91" s="21">
        <f t="shared" si="33"/>
        <v>266650</v>
      </c>
      <c r="J91" s="22">
        <f t="shared" si="30"/>
        <v>0.54418367346938779</v>
      </c>
      <c r="K91" s="19">
        <v>17500</v>
      </c>
      <c r="L91" s="20">
        <f t="shared" si="31"/>
        <v>3.5714285714285712E-2</v>
      </c>
      <c r="M91" s="21">
        <v>30000</v>
      </c>
      <c r="N91" s="24">
        <f t="shared" si="5"/>
        <v>6.1224489795918366E-2</v>
      </c>
      <c r="O91" s="29"/>
      <c r="P91" s="29"/>
      <c r="Q91" s="29"/>
      <c r="R91" s="29"/>
      <c r="S91" s="19">
        <v>42500</v>
      </c>
      <c r="T91" s="20">
        <f t="shared" si="17"/>
        <v>8.673469387755102E-2</v>
      </c>
      <c r="U91" s="21">
        <v>60000</v>
      </c>
      <c r="V91" s="22">
        <f t="shared" si="13"/>
        <v>0.12244897959183673</v>
      </c>
      <c r="W91" s="30"/>
      <c r="X91" s="30"/>
      <c r="Y91" s="30"/>
      <c r="Z91" s="31"/>
      <c r="AA91" s="21">
        <v>50000</v>
      </c>
      <c r="AB91" s="20">
        <f t="shared" si="20"/>
        <v>0.10204081632653061</v>
      </c>
      <c r="AC91" s="21">
        <f t="shared" si="34"/>
        <v>167400</v>
      </c>
      <c r="AD91" s="22">
        <f t="shared" si="7"/>
        <v>0.34163265306122448</v>
      </c>
      <c r="AF91" s="53" t="e">
        <f>D91-#REF!</f>
        <v>#REF!</v>
      </c>
      <c r="AG91" s="53" t="e">
        <f>F91-#REF!</f>
        <v>#REF!</v>
      </c>
      <c r="AH91" s="53" t="e">
        <f>H91-#REF!</f>
        <v>#REF!</v>
      </c>
      <c r="AI91" s="53" t="e">
        <f>J91-#REF!</f>
        <v>#REF!</v>
      </c>
      <c r="AJ91" s="53" t="e">
        <f>L91-#REF!</f>
        <v>#REF!</v>
      </c>
      <c r="AK91" s="53" t="e">
        <f>N91-#REF!</f>
        <v>#REF!</v>
      </c>
      <c r="AL91" s="53" t="e">
        <f>P91-#REF!</f>
        <v>#REF!</v>
      </c>
      <c r="AM91" s="53" t="e">
        <f>R91-#REF!</f>
        <v>#REF!</v>
      </c>
      <c r="AN91" s="53" t="e">
        <f>T91-#REF!</f>
        <v>#REF!</v>
      </c>
      <c r="AO91" s="53" t="e">
        <f>V91-#REF!</f>
        <v>#REF!</v>
      </c>
      <c r="AP91" s="53" t="e">
        <f>X91-#REF!</f>
        <v>#REF!</v>
      </c>
      <c r="AQ91" s="53" t="e">
        <f>Z91-#REF!</f>
        <v>#REF!</v>
      </c>
      <c r="AR91" s="53" t="e">
        <f>AB91-#REF!</f>
        <v>#REF!</v>
      </c>
      <c r="AS91" s="53" t="e">
        <f>AD91-#REF!</f>
        <v>#REF!</v>
      </c>
    </row>
    <row r="92" spans="1:45" ht="15" x14ac:dyDescent="0.2">
      <c r="A92" s="17">
        <v>63</v>
      </c>
      <c r="B92" s="18">
        <f t="shared" si="32"/>
        <v>500000</v>
      </c>
      <c r="C92" s="19">
        <v>50000</v>
      </c>
      <c r="D92" s="20">
        <f t="shared" si="28"/>
        <v>0.1</v>
      </c>
      <c r="E92" s="21">
        <v>190000</v>
      </c>
      <c r="F92" s="22">
        <f>E92/B92</f>
        <v>0.38</v>
      </c>
      <c r="G92" s="19">
        <v>135000</v>
      </c>
      <c r="H92" s="20">
        <f>G92/B92</f>
        <v>0.27</v>
      </c>
      <c r="I92" s="21">
        <v>268500</v>
      </c>
      <c r="J92" s="22">
        <f>I92/B92</f>
        <v>0.53700000000000003</v>
      </c>
      <c r="K92" s="19">
        <v>17500</v>
      </c>
      <c r="L92" s="20">
        <f t="shared" si="31"/>
        <v>3.5000000000000003E-2</v>
      </c>
      <c r="M92" s="21">
        <v>30000</v>
      </c>
      <c r="N92" s="24">
        <f t="shared" si="5"/>
        <v>0.06</v>
      </c>
      <c r="O92" s="29"/>
      <c r="P92" s="29"/>
      <c r="Q92" s="29"/>
      <c r="R92" s="29"/>
      <c r="S92" s="19">
        <v>42500</v>
      </c>
      <c r="T92" s="20">
        <f t="shared" si="17"/>
        <v>8.5000000000000006E-2</v>
      </c>
      <c r="U92" s="21">
        <v>60000</v>
      </c>
      <c r="V92" s="22">
        <f t="shared" si="13"/>
        <v>0.12</v>
      </c>
      <c r="W92" s="30"/>
      <c r="X92" s="30"/>
      <c r="Y92" s="30"/>
      <c r="Z92" s="31"/>
      <c r="AA92" s="21">
        <v>50000</v>
      </c>
      <c r="AB92" s="20">
        <f t="shared" si="20"/>
        <v>0.1</v>
      </c>
      <c r="AC92" s="21">
        <v>168000</v>
      </c>
      <c r="AD92" s="22">
        <f t="shared" si="7"/>
        <v>0.33600000000000002</v>
      </c>
      <c r="AF92" s="53" t="e">
        <f>D92-#REF!</f>
        <v>#REF!</v>
      </c>
      <c r="AG92" s="53" t="e">
        <f>F92-#REF!</f>
        <v>#REF!</v>
      </c>
      <c r="AH92" s="53" t="e">
        <f>H92-#REF!</f>
        <v>#REF!</v>
      </c>
      <c r="AI92" s="53" t="e">
        <f>J92-#REF!</f>
        <v>#REF!</v>
      </c>
      <c r="AJ92" s="53" t="e">
        <f>L92-#REF!</f>
        <v>#REF!</v>
      </c>
      <c r="AK92" s="53" t="e">
        <f>N92-#REF!</f>
        <v>#REF!</v>
      </c>
      <c r="AL92" s="53" t="e">
        <f>P92-#REF!</f>
        <v>#REF!</v>
      </c>
      <c r="AM92" s="53" t="e">
        <f>R92-#REF!</f>
        <v>#REF!</v>
      </c>
      <c r="AN92" s="53" t="e">
        <f>T92-#REF!</f>
        <v>#REF!</v>
      </c>
      <c r="AO92" s="53" t="e">
        <f>V92-#REF!</f>
        <v>#REF!</v>
      </c>
      <c r="AP92" s="53" t="e">
        <f>X92-#REF!</f>
        <v>#REF!</v>
      </c>
      <c r="AQ92" s="53" t="e">
        <f>Z92-#REF!</f>
        <v>#REF!</v>
      </c>
      <c r="AR92" s="53" t="e">
        <f>AB92-#REF!</f>
        <v>#REF!</v>
      </c>
      <c r="AS92" s="53" t="e">
        <f>AD92-#REF!</f>
        <v>#REF!</v>
      </c>
    </row>
    <row r="93" spans="1:45" ht="15" x14ac:dyDescent="0.2">
      <c r="A93" s="17">
        <v>64</v>
      </c>
      <c r="B93" s="18">
        <f t="shared" si="32"/>
        <v>510000</v>
      </c>
      <c r="C93" s="19">
        <v>50000</v>
      </c>
      <c r="D93" s="20">
        <f t="shared" si="28"/>
        <v>9.8039215686274508E-2</v>
      </c>
      <c r="E93" s="21">
        <v>190000</v>
      </c>
      <c r="F93" s="22">
        <f t="shared" ref="F93:F109" si="35">E93/B93</f>
        <v>0.37254901960784315</v>
      </c>
      <c r="G93" s="19">
        <f>H93*B93</f>
        <v>153000</v>
      </c>
      <c r="H93" s="20">
        <v>0.3</v>
      </c>
      <c r="I93" s="21">
        <f>I92+(18500/10)</f>
        <v>270350</v>
      </c>
      <c r="J93" s="22">
        <f t="shared" ref="J93:J101" si="36">I93/B93</f>
        <v>0.53009803921568632</v>
      </c>
      <c r="K93" s="19">
        <v>17500</v>
      </c>
      <c r="L93" s="20">
        <f t="shared" si="31"/>
        <v>3.4313725490196081E-2</v>
      </c>
      <c r="M93" s="21">
        <v>30000</v>
      </c>
      <c r="N93" s="24">
        <f t="shared" si="5"/>
        <v>5.8823529411764705E-2</v>
      </c>
      <c r="O93" s="29"/>
      <c r="P93" s="29"/>
      <c r="Q93" s="29"/>
      <c r="R93" s="29"/>
      <c r="S93" s="19">
        <v>42500</v>
      </c>
      <c r="T93" s="20">
        <f t="shared" si="17"/>
        <v>8.3333333333333329E-2</v>
      </c>
      <c r="U93" s="21">
        <v>60000</v>
      </c>
      <c r="V93" s="22">
        <f t="shared" si="13"/>
        <v>0.11764705882352941</v>
      </c>
      <c r="W93" s="30"/>
      <c r="X93" s="30"/>
      <c r="Y93" s="30"/>
      <c r="Z93" s="31"/>
      <c r="AA93" s="21">
        <v>50000</v>
      </c>
      <c r="AB93" s="20">
        <f t="shared" si="20"/>
        <v>9.8039215686274508E-2</v>
      </c>
      <c r="AC93" s="21">
        <f>AC92+(4000/10)</f>
        <v>168400</v>
      </c>
      <c r="AD93" s="22">
        <f t="shared" si="7"/>
        <v>0.33019607843137255</v>
      </c>
      <c r="AF93" s="53" t="e">
        <f>D93-#REF!</f>
        <v>#REF!</v>
      </c>
      <c r="AG93" s="53" t="e">
        <f>F93-#REF!</f>
        <v>#REF!</v>
      </c>
      <c r="AH93" s="53" t="e">
        <f>H93-#REF!</f>
        <v>#REF!</v>
      </c>
      <c r="AI93" s="53" t="e">
        <f>J93-#REF!</f>
        <v>#REF!</v>
      </c>
      <c r="AJ93" s="53" t="e">
        <f>L93-#REF!</f>
        <v>#REF!</v>
      </c>
      <c r="AK93" s="53" t="e">
        <f>N93-#REF!</f>
        <v>#REF!</v>
      </c>
      <c r="AL93" s="53" t="e">
        <f>P93-#REF!</f>
        <v>#REF!</v>
      </c>
      <c r="AM93" s="53" t="e">
        <f>R93-#REF!</f>
        <v>#REF!</v>
      </c>
      <c r="AN93" s="53" t="e">
        <f>T93-#REF!</f>
        <v>#REF!</v>
      </c>
      <c r="AO93" s="53" t="e">
        <f>V93-#REF!</f>
        <v>#REF!</v>
      </c>
      <c r="AP93" s="53" t="e">
        <f>X93-#REF!</f>
        <v>#REF!</v>
      </c>
      <c r="AQ93" s="53" t="e">
        <f>Z93-#REF!</f>
        <v>#REF!</v>
      </c>
      <c r="AR93" s="53" t="e">
        <f>AB93-#REF!</f>
        <v>#REF!</v>
      </c>
      <c r="AS93" s="53" t="e">
        <f>AD93-#REF!</f>
        <v>#REF!</v>
      </c>
    </row>
    <row r="94" spans="1:45" ht="15" x14ac:dyDescent="0.2">
      <c r="A94" s="17">
        <v>65</v>
      </c>
      <c r="B94" s="18">
        <f t="shared" si="32"/>
        <v>520000</v>
      </c>
      <c r="C94" s="19">
        <v>50000</v>
      </c>
      <c r="D94" s="20">
        <f t="shared" si="28"/>
        <v>9.6153846153846159E-2</v>
      </c>
      <c r="E94" s="21">
        <v>190000</v>
      </c>
      <c r="F94" s="22">
        <f t="shared" si="35"/>
        <v>0.36538461538461536</v>
      </c>
      <c r="G94" s="19">
        <f t="shared" ref="G94:G109" si="37">H94*B94</f>
        <v>156000</v>
      </c>
      <c r="H94" s="20">
        <v>0.3</v>
      </c>
      <c r="I94" s="21">
        <f t="shared" ref="I94:I101" si="38">I93+(18500/10)</f>
        <v>272200</v>
      </c>
      <c r="J94" s="22">
        <f t="shared" si="36"/>
        <v>0.52346153846153842</v>
      </c>
      <c r="K94" s="19">
        <v>17500</v>
      </c>
      <c r="L94" s="20">
        <f t="shared" si="31"/>
        <v>3.3653846153846152E-2</v>
      </c>
      <c r="M94" s="21">
        <v>30000</v>
      </c>
      <c r="N94" s="24">
        <f t="shared" ref="N94:N109" si="39">M94/B94</f>
        <v>5.7692307692307696E-2</v>
      </c>
      <c r="O94" s="29"/>
      <c r="P94" s="29"/>
      <c r="Q94" s="29"/>
      <c r="R94" s="29"/>
      <c r="S94" s="19">
        <v>42500</v>
      </c>
      <c r="T94" s="20">
        <f t="shared" si="17"/>
        <v>8.1730769230769232E-2</v>
      </c>
      <c r="U94" s="21">
        <v>60000</v>
      </c>
      <c r="V94" s="22">
        <f t="shared" si="13"/>
        <v>0.11538461538461539</v>
      </c>
      <c r="W94" s="30"/>
      <c r="X94" s="30"/>
      <c r="Y94" s="30"/>
      <c r="Z94" s="31"/>
      <c r="AA94" s="21">
        <v>50000</v>
      </c>
      <c r="AB94" s="20">
        <f t="shared" si="20"/>
        <v>9.6153846153846159E-2</v>
      </c>
      <c r="AC94" s="21">
        <f t="shared" ref="AC94:AC101" si="40">AC93+(4000/10)</f>
        <v>168800</v>
      </c>
      <c r="AD94" s="22">
        <f t="shared" ref="AD94:AD109" si="41">AC94/B94</f>
        <v>0.32461538461538464</v>
      </c>
      <c r="AF94" s="53" t="e">
        <f>D94-#REF!</f>
        <v>#REF!</v>
      </c>
      <c r="AG94" s="53" t="e">
        <f>F94-#REF!</f>
        <v>#REF!</v>
      </c>
      <c r="AH94" s="53" t="e">
        <f>H94-#REF!</f>
        <v>#REF!</v>
      </c>
      <c r="AI94" s="53" t="e">
        <f>J94-#REF!</f>
        <v>#REF!</v>
      </c>
      <c r="AJ94" s="53" t="e">
        <f>L94-#REF!</f>
        <v>#REF!</v>
      </c>
      <c r="AK94" s="53" t="e">
        <f>N94-#REF!</f>
        <v>#REF!</v>
      </c>
      <c r="AL94" s="53" t="e">
        <f>P94-#REF!</f>
        <v>#REF!</v>
      </c>
      <c r="AM94" s="53" t="e">
        <f>R94-#REF!</f>
        <v>#REF!</v>
      </c>
      <c r="AN94" s="53" t="e">
        <f>T94-#REF!</f>
        <v>#REF!</v>
      </c>
      <c r="AO94" s="53" t="e">
        <f>V94-#REF!</f>
        <v>#REF!</v>
      </c>
      <c r="AP94" s="53" t="e">
        <f>X94-#REF!</f>
        <v>#REF!</v>
      </c>
      <c r="AQ94" s="53" t="e">
        <f>Z94-#REF!</f>
        <v>#REF!</v>
      </c>
      <c r="AR94" s="53" t="e">
        <f>AB94-#REF!</f>
        <v>#REF!</v>
      </c>
      <c r="AS94" s="53" t="e">
        <f>AD94-#REF!</f>
        <v>#REF!</v>
      </c>
    </row>
    <row r="95" spans="1:45" ht="15" x14ac:dyDescent="0.2">
      <c r="A95" s="17">
        <v>66</v>
      </c>
      <c r="B95" s="18">
        <f t="shared" si="32"/>
        <v>530000</v>
      </c>
      <c r="C95" s="19">
        <v>50000</v>
      </c>
      <c r="D95" s="20">
        <f t="shared" si="28"/>
        <v>9.4339622641509441E-2</v>
      </c>
      <c r="E95" s="21">
        <v>190000</v>
      </c>
      <c r="F95" s="22">
        <f t="shared" si="35"/>
        <v>0.35849056603773582</v>
      </c>
      <c r="G95" s="19">
        <f t="shared" si="37"/>
        <v>159000</v>
      </c>
      <c r="H95" s="20">
        <v>0.3</v>
      </c>
      <c r="I95" s="21">
        <f t="shared" si="38"/>
        <v>274050</v>
      </c>
      <c r="J95" s="22">
        <f t="shared" si="36"/>
        <v>0.51707547169811319</v>
      </c>
      <c r="K95" s="19">
        <v>17500</v>
      </c>
      <c r="L95" s="20">
        <f t="shared" si="31"/>
        <v>3.3018867924528301E-2</v>
      </c>
      <c r="M95" s="21">
        <v>30000</v>
      </c>
      <c r="N95" s="24">
        <f t="shared" si="39"/>
        <v>5.6603773584905662E-2</v>
      </c>
      <c r="O95" s="29"/>
      <c r="P95" s="29"/>
      <c r="Q95" s="29"/>
      <c r="R95" s="29"/>
      <c r="S95" s="19">
        <v>42500</v>
      </c>
      <c r="T95" s="20">
        <f t="shared" si="17"/>
        <v>8.0188679245283015E-2</v>
      </c>
      <c r="U95" s="21">
        <v>60000</v>
      </c>
      <c r="V95" s="22">
        <f t="shared" si="13"/>
        <v>0.11320754716981132</v>
      </c>
      <c r="W95" s="30"/>
      <c r="X95" s="30"/>
      <c r="Y95" s="30"/>
      <c r="Z95" s="31"/>
      <c r="AA95" s="21">
        <v>50000</v>
      </c>
      <c r="AB95" s="20">
        <f t="shared" si="20"/>
        <v>9.4339622641509441E-2</v>
      </c>
      <c r="AC95" s="21">
        <f t="shared" si="40"/>
        <v>169200</v>
      </c>
      <c r="AD95" s="22">
        <f t="shared" si="41"/>
        <v>0.3192452830188679</v>
      </c>
      <c r="AF95" s="53" t="e">
        <f>D95-#REF!</f>
        <v>#REF!</v>
      </c>
      <c r="AG95" s="53" t="e">
        <f>F95-#REF!</f>
        <v>#REF!</v>
      </c>
      <c r="AH95" s="53" t="e">
        <f>H95-#REF!</f>
        <v>#REF!</v>
      </c>
      <c r="AI95" s="53" t="e">
        <f>J95-#REF!</f>
        <v>#REF!</v>
      </c>
      <c r="AJ95" s="53" t="e">
        <f>L95-#REF!</f>
        <v>#REF!</v>
      </c>
      <c r="AK95" s="53" t="e">
        <f>N95-#REF!</f>
        <v>#REF!</v>
      </c>
      <c r="AL95" s="53" t="e">
        <f>P95-#REF!</f>
        <v>#REF!</v>
      </c>
      <c r="AM95" s="53" t="e">
        <f>R95-#REF!</f>
        <v>#REF!</v>
      </c>
      <c r="AN95" s="53" t="e">
        <f>T95-#REF!</f>
        <v>#REF!</v>
      </c>
      <c r="AO95" s="53" t="e">
        <f>V95-#REF!</f>
        <v>#REF!</v>
      </c>
      <c r="AP95" s="53" t="e">
        <f>X95-#REF!</f>
        <v>#REF!</v>
      </c>
      <c r="AQ95" s="53" t="e">
        <f>Z95-#REF!</f>
        <v>#REF!</v>
      </c>
      <c r="AR95" s="53" t="e">
        <f>AB95-#REF!</f>
        <v>#REF!</v>
      </c>
      <c r="AS95" s="53" t="e">
        <f>AD95-#REF!</f>
        <v>#REF!</v>
      </c>
    </row>
    <row r="96" spans="1:45" ht="15" x14ac:dyDescent="0.2">
      <c r="A96" s="17">
        <v>67</v>
      </c>
      <c r="B96" s="18">
        <f t="shared" si="32"/>
        <v>540000</v>
      </c>
      <c r="C96" s="19">
        <v>50000</v>
      </c>
      <c r="D96" s="20">
        <f t="shared" si="28"/>
        <v>9.2592592592592587E-2</v>
      </c>
      <c r="E96" s="21">
        <v>190000</v>
      </c>
      <c r="F96" s="22">
        <f t="shared" si="35"/>
        <v>0.35185185185185186</v>
      </c>
      <c r="G96" s="19">
        <f t="shared" si="37"/>
        <v>162000</v>
      </c>
      <c r="H96" s="20">
        <v>0.3</v>
      </c>
      <c r="I96" s="21">
        <f t="shared" si="38"/>
        <v>275900</v>
      </c>
      <c r="J96" s="22">
        <f t="shared" si="36"/>
        <v>0.51092592592592589</v>
      </c>
      <c r="K96" s="19">
        <v>17500</v>
      </c>
      <c r="L96" s="20">
        <f t="shared" si="31"/>
        <v>3.2407407407407406E-2</v>
      </c>
      <c r="M96" s="21">
        <v>30000</v>
      </c>
      <c r="N96" s="24">
        <f t="shared" si="39"/>
        <v>5.5555555555555552E-2</v>
      </c>
      <c r="O96" s="29"/>
      <c r="P96" s="29"/>
      <c r="Q96" s="29"/>
      <c r="R96" s="29"/>
      <c r="S96" s="19">
        <v>42500</v>
      </c>
      <c r="T96" s="20">
        <f t="shared" si="17"/>
        <v>7.8703703703703706E-2</v>
      </c>
      <c r="U96" s="21">
        <v>60000</v>
      </c>
      <c r="V96" s="22">
        <f t="shared" si="13"/>
        <v>0.1111111111111111</v>
      </c>
      <c r="W96" s="30"/>
      <c r="X96" s="30"/>
      <c r="Y96" s="30"/>
      <c r="Z96" s="31"/>
      <c r="AA96" s="21">
        <v>50000</v>
      </c>
      <c r="AB96" s="20">
        <f t="shared" si="20"/>
        <v>9.2592592592592587E-2</v>
      </c>
      <c r="AC96" s="21">
        <f t="shared" si="40"/>
        <v>169600</v>
      </c>
      <c r="AD96" s="22">
        <f t="shared" si="41"/>
        <v>0.31407407407407406</v>
      </c>
      <c r="AF96" s="53" t="e">
        <f>D96-#REF!</f>
        <v>#REF!</v>
      </c>
      <c r="AG96" s="53" t="e">
        <f>F96-#REF!</f>
        <v>#REF!</v>
      </c>
      <c r="AH96" s="53" t="e">
        <f>H96-#REF!</f>
        <v>#REF!</v>
      </c>
      <c r="AI96" s="53" t="e">
        <f>J96-#REF!</f>
        <v>#REF!</v>
      </c>
      <c r="AJ96" s="53" t="e">
        <f>L96-#REF!</f>
        <v>#REF!</v>
      </c>
      <c r="AK96" s="53" t="e">
        <f>N96-#REF!</f>
        <v>#REF!</v>
      </c>
      <c r="AL96" s="53" t="e">
        <f>P96-#REF!</f>
        <v>#REF!</v>
      </c>
      <c r="AM96" s="53" t="e">
        <f>R96-#REF!</f>
        <v>#REF!</v>
      </c>
      <c r="AN96" s="53" t="e">
        <f>T96-#REF!</f>
        <v>#REF!</v>
      </c>
      <c r="AO96" s="53" t="e">
        <f>V96-#REF!</f>
        <v>#REF!</v>
      </c>
      <c r="AP96" s="53" t="e">
        <f>X96-#REF!</f>
        <v>#REF!</v>
      </c>
      <c r="AQ96" s="53" t="e">
        <f>Z96-#REF!</f>
        <v>#REF!</v>
      </c>
      <c r="AR96" s="53" t="e">
        <f>AB96-#REF!</f>
        <v>#REF!</v>
      </c>
      <c r="AS96" s="53" t="e">
        <f>AD96-#REF!</f>
        <v>#REF!</v>
      </c>
    </row>
    <row r="97" spans="1:45" ht="15" x14ac:dyDescent="0.2">
      <c r="A97" s="17">
        <v>68</v>
      </c>
      <c r="B97" s="18">
        <f t="shared" si="32"/>
        <v>550000</v>
      </c>
      <c r="C97" s="19">
        <v>50000</v>
      </c>
      <c r="D97" s="20">
        <f t="shared" si="28"/>
        <v>9.0909090909090912E-2</v>
      </c>
      <c r="E97" s="21">
        <v>190000</v>
      </c>
      <c r="F97" s="22">
        <f t="shared" si="35"/>
        <v>0.34545454545454546</v>
      </c>
      <c r="G97" s="19">
        <f t="shared" si="37"/>
        <v>165000</v>
      </c>
      <c r="H97" s="20">
        <v>0.3</v>
      </c>
      <c r="I97" s="21">
        <f t="shared" si="38"/>
        <v>277750</v>
      </c>
      <c r="J97" s="22">
        <f t="shared" si="36"/>
        <v>0.505</v>
      </c>
      <c r="K97" s="19">
        <v>17500</v>
      </c>
      <c r="L97" s="20">
        <f t="shared" si="31"/>
        <v>3.1818181818181815E-2</v>
      </c>
      <c r="M97" s="21">
        <v>30000</v>
      </c>
      <c r="N97" s="24">
        <f t="shared" si="39"/>
        <v>5.4545454545454543E-2</v>
      </c>
      <c r="O97" s="29"/>
      <c r="P97" s="29"/>
      <c r="Q97" s="29"/>
      <c r="R97" s="29"/>
      <c r="S97" s="19">
        <v>42500</v>
      </c>
      <c r="T97" s="20">
        <f t="shared" si="17"/>
        <v>7.7272727272727271E-2</v>
      </c>
      <c r="U97" s="21">
        <v>60000</v>
      </c>
      <c r="V97" s="22">
        <f t="shared" si="13"/>
        <v>0.10909090909090909</v>
      </c>
      <c r="W97" s="30"/>
      <c r="X97" s="30"/>
      <c r="Y97" s="30"/>
      <c r="Z97" s="31"/>
      <c r="AA97" s="21">
        <v>50000</v>
      </c>
      <c r="AB97" s="20">
        <f t="shared" si="20"/>
        <v>9.0909090909090912E-2</v>
      </c>
      <c r="AC97" s="21">
        <f t="shared" si="40"/>
        <v>170000</v>
      </c>
      <c r="AD97" s="22">
        <f t="shared" si="41"/>
        <v>0.30909090909090908</v>
      </c>
      <c r="AF97" s="53" t="e">
        <f>D97-#REF!</f>
        <v>#REF!</v>
      </c>
      <c r="AG97" s="53" t="e">
        <f>F97-#REF!</f>
        <v>#REF!</v>
      </c>
      <c r="AH97" s="53" t="e">
        <f>H97-#REF!</f>
        <v>#REF!</v>
      </c>
      <c r="AI97" s="53" t="e">
        <f>J97-#REF!</f>
        <v>#REF!</v>
      </c>
      <c r="AJ97" s="53" t="e">
        <f>L97-#REF!</f>
        <v>#REF!</v>
      </c>
      <c r="AK97" s="53" t="e">
        <f>N97-#REF!</f>
        <v>#REF!</v>
      </c>
      <c r="AL97" s="53" t="e">
        <f>P97-#REF!</f>
        <v>#REF!</v>
      </c>
      <c r="AM97" s="53" t="e">
        <f>R97-#REF!</f>
        <v>#REF!</v>
      </c>
      <c r="AN97" s="53" t="e">
        <f>T97-#REF!</f>
        <v>#REF!</v>
      </c>
      <c r="AO97" s="53" t="e">
        <f>V97-#REF!</f>
        <v>#REF!</v>
      </c>
      <c r="AP97" s="53" t="e">
        <f>X97-#REF!</f>
        <v>#REF!</v>
      </c>
      <c r="AQ97" s="53" t="e">
        <f>Z97-#REF!</f>
        <v>#REF!</v>
      </c>
      <c r="AR97" s="53" t="e">
        <f>AB97-#REF!</f>
        <v>#REF!</v>
      </c>
      <c r="AS97" s="53" t="e">
        <f>AD97-#REF!</f>
        <v>#REF!</v>
      </c>
    </row>
    <row r="98" spans="1:45" ht="15" x14ac:dyDescent="0.2">
      <c r="A98" s="17">
        <v>69</v>
      </c>
      <c r="B98" s="18">
        <f t="shared" si="32"/>
        <v>560000</v>
      </c>
      <c r="C98" s="19">
        <v>50000</v>
      </c>
      <c r="D98" s="20">
        <f t="shared" si="28"/>
        <v>8.9285714285714288E-2</v>
      </c>
      <c r="E98" s="21">
        <v>190000</v>
      </c>
      <c r="F98" s="22">
        <f t="shared" si="35"/>
        <v>0.3392857142857143</v>
      </c>
      <c r="G98" s="19">
        <f t="shared" si="37"/>
        <v>168000</v>
      </c>
      <c r="H98" s="20">
        <v>0.3</v>
      </c>
      <c r="I98" s="21">
        <f t="shared" si="38"/>
        <v>279600</v>
      </c>
      <c r="J98" s="22">
        <f t="shared" si="36"/>
        <v>0.49928571428571428</v>
      </c>
      <c r="K98" s="19">
        <v>17500</v>
      </c>
      <c r="L98" s="20">
        <f t="shared" si="31"/>
        <v>3.125E-2</v>
      </c>
      <c r="M98" s="21">
        <v>30000</v>
      </c>
      <c r="N98" s="24">
        <f t="shared" si="39"/>
        <v>5.3571428571428568E-2</v>
      </c>
      <c r="O98" s="29"/>
      <c r="P98" s="29"/>
      <c r="Q98" s="29"/>
      <c r="R98" s="29"/>
      <c r="S98" s="19">
        <v>42500</v>
      </c>
      <c r="T98" s="20">
        <f t="shared" si="17"/>
        <v>7.5892857142857137E-2</v>
      </c>
      <c r="U98" s="21">
        <v>60000</v>
      </c>
      <c r="V98" s="22">
        <f t="shared" si="13"/>
        <v>0.10714285714285714</v>
      </c>
      <c r="W98" s="30"/>
      <c r="X98" s="30"/>
      <c r="Y98" s="30"/>
      <c r="Z98" s="31"/>
      <c r="AA98" s="21">
        <v>50000</v>
      </c>
      <c r="AB98" s="20">
        <f t="shared" si="20"/>
        <v>8.9285714285714288E-2</v>
      </c>
      <c r="AC98" s="21">
        <f t="shared" si="40"/>
        <v>170400</v>
      </c>
      <c r="AD98" s="22">
        <f t="shared" si="41"/>
        <v>0.30428571428571427</v>
      </c>
      <c r="AF98" s="53" t="e">
        <f>D98-#REF!</f>
        <v>#REF!</v>
      </c>
      <c r="AG98" s="53" t="e">
        <f>F98-#REF!</f>
        <v>#REF!</v>
      </c>
      <c r="AH98" s="53" t="e">
        <f>H98-#REF!</f>
        <v>#REF!</v>
      </c>
      <c r="AI98" s="53" t="e">
        <f>J98-#REF!</f>
        <v>#REF!</v>
      </c>
      <c r="AJ98" s="53" t="e">
        <f>L98-#REF!</f>
        <v>#REF!</v>
      </c>
      <c r="AK98" s="53" t="e">
        <f>N98-#REF!</f>
        <v>#REF!</v>
      </c>
      <c r="AL98" s="53" t="e">
        <f>P98-#REF!</f>
        <v>#REF!</v>
      </c>
      <c r="AM98" s="53" t="e">
        <f>R98-#REF!</f>
        <v>#REF!</v>
      </c>
      <c r="AN98" s="53" t="e">
        <f>T98-#REF!</f>
        <v>#REF!</v>
      </c>
      <c r="AO98" s="53" t="e">
        <f>V98-#REF!</f>
        <v>#REF!</v>
      </c>
      <c r="AP98" s="53" t="e">
        <f>X98-#REF!</f>
        <v>#REF!</v>
      </c>
      <c r="AQ98" s="53" t="e">
        <f>Z98-#REF!</f>
        <v>#REF!</v>
      </c>
      <c r="AR98" s="53" t="e">
        <f>AB98-#REF!</f>
        <v>#REF!</v>
      </c>
      <c r="AS98" s="53" t="e">
        <f>AD98-#REF!</f>
        <v>#REF!</v>
      </c>
    </row>
    <row r="99" spans="1:45" ht="15" x14ac:dyDescent="0.2">
      <c r="A99" s="17">
        <v>70</v>
      </c>
      <c r="B99" s="18">
        <f t="shared" si="32"/>
        <v>570000</v>
      </c>
      <c r="C99" s="19">
        <v>50000</v>
      </c>
      <c r="D99" s="20">
        <f t="shared" si="28"/>
        <v>8.771929824561403E-2</v>
      </c>
      <c r="E99" s="21">
        <v>190000</v>
      </c>
      <c r="F99" s="22">
        <f t="shared" si="35"/>
        <v>0.33333333333333331</v>
      </c>
      <c r="G99" s="19">
        <f t="shared" si="37"/>
        <v>171000</v>
      </c>
      <c r="H99" s="20">
        <v>0.3</v>
      </c>
      <c r="I99" s="21">
        <f t="shared" si="38"/>
        <v>281450</v>
      </c>
      <c r="J99" s="22">
        <f t="shared" si="36"/>
        <v>0.49377192982456142</v>
      </c>
      <c r="K99" s="19">
        <v>17500</v>
      </c>
      <c r="L99" s="20">
        <f t="shared" si="31"/>
        <v>3.0701754385964911E-2</v>
      </c>
      <c r="M99" s="21">
        <v>30000</v>
      </c>
      <c r="N99" s="24">
        <f t="shared" si="39"/>
        <v>5.2631578947368418E-2</v>
      </c>
      <c r="O99" s="29"/>
      <c r="P99" s="29"/>
      <c r="Q99" s="29"/>
      <c r="R99" s="29"/>
      <c r="S99" s="19">
        <v>42500</v>
      </c>
      <c r="T99" s="20">
        <f t="shared" si="17"/>
        <v>7.4561403508771926E-2</v>
      </c>
      <c r="U99" s="21">
        <v>60000</v>
      </c>
      <c r="V99" s="22">
        <f t="shared" si="13"/>
        <v>0.10526315789473684</v>
      </c>
      <c r="W99" s="30"/>
      <c r="X99" s="30"/>
      <c r="Y99" s="30"/>
      <c r="Z99" s="31"/>
      <c r="AA99" s="21">
        <v>50000</v>
      </c>
      <c r="AB99" s="20">
        <f t="shared" si="20"/>
        <v>8.771929824561403E-2</v>
      </c>
      <c r="AC99" s="21">
        <f t="shared" si="40"/>
        <v>170800</v>
      </c>
      <c r="AD99" s="22">
        <f t="shared" si="41"/>
        <v>0.29964912280701755</v>
      </c>
      <c r="AF99" s="53" t="e">
        <f>D99-#REF!</f>
        <v>#REF!</v>
      </c>
      <c r="AG99" s="53" t="e">
        <f>F99-#REF!</f>
        <v>#REF!</v>
      </c>
      <c r="AH99" s="53" t="e">
        <f>H99-#REF!</f>
        <v>#REF!</v>
      </c>
      <c r="AI99" s="53" t="e">
        <f>J99-#REF!</f>
        <v>#REF!</v>
      </c>
      <c r="AJ99" s="53" t="e">
        <f>L99-#REF!</f>
        <v>#REF!</v>
      </c>
      <c r="AK99" s="53" t="e">
        <f>N99-#REF!</f>
        <v>#REF!</v>
      </c>
      <c r="AL99" s="53" t="e">
        <f>P99-#REF!</f>
        <v>#REF!</v>
      </c>
      <c r="AM99" s="53" t="e">
        <f>R99-#REF!</f>
        <v>#REF!</v>
      </c>
      <c r="AN99" s="53" t="e">
        <f>T99-#REF!</f>
        <v>#REF!</v>
      </c>
      <c r="AO99" s="53" t="e">
        <f>V99-#REF!</f>
        <v>#REF!</v>
      </c>
      <c r="AP99" s="53" t="e">
        <f>X99-#REF!</f>
        <v>#REF!</v>
      </c>
      <c r="AQ99" s="53" t="e">
        <f>Z99-#REF!</f>
        <v>#REF!</v>
      </c>
      <c r="AR99" s="53" t="e">
        <f>AB99-#REF!</f>
        <v>#REF!</v>
      </c>
      <c r="AS99" s="53" t="e">
        <f>AD99-#REF!</f>
        <v>#REF!</v>
      </c>
    </row>
    <row r="100" spans="1:45" ht="15" x14ac:dyDescent="0.2">
      <c r="A100" s="17">
        <v>71</v>
      </c>
      <c r="B100" s="18">
        <f t="shared" si="32"/>
        <v>580000</v>
      </c>
      <c r="C100" s="19">
        <v>50000</v>
      </c>
      <c r="D100" s="20">
        <f t="shared" si="28"/>
        <v>8.6206896551724144E-2</v>
      </c>
      <c r="E100" s="21">
        <v>190000</v>
      </c>
      <c r="F100" s="22">
        <f t="shared" si="35"/>
        <v>0.32758620689655171</v>
      </c>
      <c r="G100" s="19">
        <f t="shared" si="37"/>
        <v>174000</v>
      </c>
      <c r="H100" s="20">
        <v>0.3</v>
      </c>
      <c r="I100" s="21">
        <f t="shared" si="38"/>
        <v>283300</v>
      </c>
      <c r="J100" s="22">
        <f t="shared" si="36"/>
        <v>0.48844827586206896</v>
      </c>
      <c r="K100" s="19">
        <v>17500</v>
      </c>
      <c r="L100" s="20">
        <f t="shared" si="31"/>
        <v>3.017241379310345E-2</v>
      </c>
      <c r="M100" s="21">
        <v>30000</v>
      </c>
      <c r="N100" s="24">
        <f t="shared" si="39"/>
        <v>5.1724137931034482E-2</v>
      </c>
      <c r="O100" s="29"/>
      <c r="P100" s="29"/>
      <c r="Q100" s="29"/>
      <c r="R100" s="29"/>
      <c r="S100" s="19">
        <v>42500</v>
      </c>
      <c r="T100" s="20">
        <f t="shared" si="17"/>
        <v>7.3275862068965511E-2</v>
      </c>
      <c r="U100" s="21">
        <v>60000</v>
      </c>
      <c r="V100" s="22">
        <f t="shared" si="13"/>
        <v>0.10344827586206896</v>
      </c>
      <c r="W100" s="30"/>
      <c r="X100" s="30"/>
      <c r="Y100" s="30"/>
      <c r="Z100" s="31"/>
      <c r="AA100" s="21">
        <v>50000</v>
      </c>
      <c r="AB100" s="20">
        <f t="shared" si="20"/>
        <v>8.6206896551724144E-2</v>
      </c>
      <c r="AC100" s="21">
        <f t="shared" si="40"/>
        <v>171200</v>
      </c>
      <c r="AD100" s="22">
        <f t="shared" si="41"/>
        <v>0.29517241379310344</v>
      </c>
      <c r="AF100" s="53" t="e">
        <f>D100-#REF!</f>
        <v>#REF!</v>
      </c>
      <c r="AG100" s="53" t="e">
        <f>F100-#REF!</f>
        <v>#REF!</v>
      </c>
      <c r="AH100" s="53" t="e">
        <f>H100-#REF!</f>
        <v>#REF!</v>
      </c>
      <c r="AI100" s="53" t="e">
        <f>J100-#REF!</f>
        <v>#REF!</v>
      </c>
      <c r="AJ100" s="53" t="e">
        <f>L100-#REF!</f>
        <v>#REF!</v>
      </c>
      <c r="AK100" s="53" t="e">
        <f>N100-#REF!</f>
        <v>#REF!</v>
      </c>
      <c r="AL100" s="53" t="e">
        <f>P100-#REF!</f>
        <v>#REF!</v>
      </c>
      <c r="AM100" s="53" t="e">
        <f>R100-#REF!</f>
        <v>#REF!</v>
      </c>
      <c r="AN100" s="53" t="e">
        <f>T100-#REF!</f>
        <v>#REF!</v>
      </c>
      <c r="AO100" s="53" t="e">
        <f>V100-#REF!</f>
        <v>#REF!</v>
      </c>
      <c r="AP100" s="53" t="e">
        <f>X100-#REF!</f>
        <v>#REF!</v>
      </c>
      <c r="AQ100" s="53" t="e">
        <f>Z100-#REF!</f>
        <v>#REF!</v>
      </c>
      <c r="AR100" s="53" t="e">
        <f>AB100-#REF!</f>
        <v>#REF!</v>
      </c>
      <c r="AS100" s="53" t="e">
        <f>AD100-#REF!</f>
        <v>#REF!</v>
      </c>
    </row>
    <row r="101" spans="1:45" ht="15" x14ac:dyDescent="0.2">
      <c r="A101" s="17">
        <v>72</v>
      </c>
      <c r="B101" s="18">
        <f t="shared" si="32"/>
        <v>590000</v>
      </c>
      <c r="C101" s="19">
        <v>50000</v>
      </c>
      <c r="D101" s="20">
        <f t="shared" si="28"/>
        <v>8.4745762711864403E-2</v>
      </c>
      <c r="E101" s="21">
        <v>190000</v>
      </c>
      <c r="F101" s="22">
        <f t="shared" si="35"/>
        <v>0.32203389830508472</v>
      </c>
      <c r="G101" s="19">
        <f t="shared" si="37"/>
        <v>177000</v>
      </c>
      <c r="H101" s="20">
        <v>0.3</v>
      </c>
      <c r="I101" s="21">
        <f t="shared" si="38"/>
        <v>285150</v>
      </c>
      <c r="J101" s="22">
        <f t="shared" si="36"/>
        <v>0.48330508474576273</v>
      </c>
      <c r="K101" s="19">
        <v>17500</v>
      </c>
      <c r="L101" s="20">
        <f t="shared" si="31"/>
        <v>2.9661016949152543E-2</v>
      </c>
      <c r="M101" s="21">
        <v>30000</v>
      </c>
      <c r="N101" s="24">
        <f t="shared" si="39"/>
        <v>5.0847457627118647E-2</v>
      </c>
      <c r="O101" s="29"/>
      <c r="P101" s="29"/>
      <c r="Q101" s="29"/>
      <c r="R101" s="29"/>
      <c r="S101" s="19">
        <v>42500</v>
      </c>
      <c r="T101" s="20">
        <f t="shared" si="17"/>
        <v>7.2033898305084748E-2</v>
      </c>
      <c r="U101" s="21">
        <v>60000</v>
      </c>
      <c r="V101" s="22">
        <f t="shared" si="13"/>
        <v>0.10169491525423729</v>
      </c>
      <c r="W101" s="30"/>
      <c r="X101" s="30"/>
      <c r="Y101" s="30"/>
      <c r="Z101" s="31"/>
      <c r="AA101" s="21">
        <v>50000</v>
      </c>
      <c r="AB101" s="20">
        <f t="shared" si="20"/>
        <v>8.4745762711864403E-2</v>
      </c>
      <c r="AC101" s="21">
        <f t="shared" si="40"/>
        <v>171600</v>
      </c>
      <c r="AD101" s="22">
        <f t="shared" si="41"/>
        <v>0.29084745762711867</v>
      </c>
      <c r="AF101" s="53" t="e">
        <f>D101-#REF!</f>
        <v>#REF!</v>
      </c>
      <c r="AG101" s="53" t="e">
        <f>F101-#REF!</f>
        <v>#REF!</v>
      </c>
      <c r="AH101" s="53" t="e">
        <f>H101-#REF!</f>
        <v>#REF!</v>
      </c>
      <c r="AI101" s="53" t="e">
        <f>J101-#REF!</f>
        <v>#REF!</v>
      </c>
      <c r="AJ101" s="53" t="e">
        <f>L101-#REF!</f>
        <v>#REF!</v>
      </c>
      <c r="AK101" s="53" t="e">
        <f>N101-#REF!</f>
        <v>#REF!</v>
      </c>
      <c r="AL101" s="53" t="e">
        <f>P101-#REF!</f>
        <v>#REF!</v>
      </c>
      <c r="AM101" s="53" t="e">
        <f>R101-#REF!</f>
        <v>#REF!</v>
      </c>
      <c r="AN101" s="53" t="e">
        <f>T101-#REF!</f>
        <v>#REF!</v>
      </c>
      <c r="AO101" s="53" t="e">
        <f>V101-#REF!</f>
        <v>#REF!</v>
      </c>
      <c r="AP101" s="53" t="e">
        <f>X101-#REF!</f>
        <v>#REF!</v>
      </c>
      <c r="AQ101" s="53" t="e">
        <f>Z101-#REF!</f>
        <v>#REF!</v>
      </c>
      <c r="AR101" s="53" t="e">
        <f>AB101-#REF!</f>
        <v>#REF!</v>
      </c>
      <c r="AS101" s="53" t="e">
        <f>AD101-#REF!</f>
        <v>#REF!</v>
      </c>
    </row>
    <row r="102" spans="1:45" ht="15" x14ac:dyDescent="0.2">
      <c r="A102" s="17">
        <v>73</v>
      </c>
      <c r="B102" s="18">
        <f t="shared" si="32"/>
        <v>600000</v>
      </c>
      <c r="C102" s="19">
        <v>50000</v>
      </c>
      <c r="D102" s="20">
        <f t="shared" si="28"/>
        <v>8.3333333333333329E-2</v>
      </c>
      <c r="E102" s="21">
        <v>190000</v>
      </c>
      <c r="F102" s="22">
        <f t="shared" si="35"/>
        <v>0.31666666666666665</v>
      </c>
      <c r="G102" s="19">
        <v>150000</v>
      </c>
      <c r="H102" s="20">
        <f>G102/B102</f>
        <v>0.25</v>
      </c>
      <c r="I102" s="21">
        <v>287000</v>
      </c>
      <c r="J102" s="22">
        <f>I102/B102</f>
        <v>0.47833333333333333</v>
      </c>
      <c r="K102" s="19">
        <v>17500</v>
      </c>
      <c r="L102" s="20">
        <f t="shared" si="31"/>
        <v>2.9166666666666667E-2</v>
      </c>
      <c r="M102" s="21">
        <v>30000</v>
      </c>
      <c r="N102" s="24">
        <f t="shared" si="39"/>
        <v>0.05</v>
      </c>
      <c r="O102" s="29"/>
      <c r="P102" s="29"/>
      <c r="Q102" s="29"/>
      <c r="R102" s="29"/>
      <c r="S102" s="19">
        <v>42500</v>
      </c>
      <c r="T102" s="20">
        <f t="shared" si="17"/>
        <v>7.0833333333333331E-2</v>
      </c>
      <c r="U102" s="21">
        <v>60000</v>
      </c>
      <c r="V102" s="22">
        <f t="shared" si="13"/>
        <v>0.1</v>
      </c>
      <c r="W102" s="30"/>
      <c r="X102" s="30"/>
      <c r="Y102" s="30"/>
      <c r="Z102" s="31"/>
      <c r="AA102" s="21">
        <v>50000</v>
      </c>
      <c r="AB102" s="20">
        <f t="shared" si="20"/>
        <v>8.3333333333333329E-2</v>
      </c>
      <c r="AC102" s="21">
        <v>172000</v>
      </c>
      <c r="AD102" s="22">
        <f t="shared" si="41"/>
        <v>0.28666666666666668</v>
      </c>
      <c r="AF102" s="53" t="e">
        <f>D102-#REF!</f>
        <v>#REF!</v>
      </c>
      <c r="AG102" s="53" t="e">
        <f>F102-#REF!</f>
        <v>#REF!</v>
      </c>
      <c r="AH102" s="53" t="e">
        <f>H102-#REF!</f>
        <v>#REF!</v>
      </c>
      <c r="AI102" s="53" t="e">
        <f>J102-#REF!</f>
        <v>#REF!</v>
      </c>
      <c r="AJ102" s="53" t="e">
        <f>L102-#REF!</f>
        <v>#REF!</v>
      </c>
      <c r="AK102" s="53" t="e">
        <f>N102-#REF!</f>
        <v>#REF!</v>
      </c>
      <c r="AL102" s="53" t="e">
        <f>P102-#REF!</f>
        <v>#REF!</v>
      </c>
      <c r="AM102" s="53" t="e">
        <f>R102-#REF!</f>
        <v>#REF!</v>
      </c>
      <c r="AN102" s="53" t="e">
        <f>T102-#REF!</f>
        <v>#REF!</v>
      </c>
      <c r="AO102" s="53" t="e">
        <f>V102-#REF!</f>
        <v>#REF!</v>
      </c>
      <c r="AP102" s="53" t="e">
        <f>X102-#REF!</f>
        <v>#REF!</v>
      </c>
      <c r="AQ102" s="53" t="e">
        <f>Z102-#REF!</f>
        <v>#REF!</v>
      </c>
      <c r="AR102" s="53" t="e">
        <f>AB102-#REF!</f>
        <v>#REF!</v>
      </c>
      <c r="AS102" s="53" t="e">
        <f>AD102-#REF!</f>
        <v>#REF!</v>
      </c>
    </row>
    <row r="103" spans="1:45" ht="15" x14ac:dyDescent="0.2">
      <c r="A103" s="17">
        <v>74</v>
      </c>
      <c r="B103" s="18">
        <f t="shared" ref="B103:B108" si="42">B102+(50000/7.5)</f>
        <v>606666.66666666663</v>
      </c>
      <c r="C103" s="19">
        <v>50000</v>
      </c>
      <c r="D103" s="20">
        <f t="shared" si="28"/>
        <v>8.2417582417582416E-2</v>
      </c>
      <c r="E103" s="21">
        <v>190000</v>
      </c>
      <c r="F103" s="22">
        <f t="shared" si="35"/>
        <v>0.31318681318681318</v>
      </c>
      <c r="G103" s="19">
        <f t="shared" si="37"/>
        <v>181999.99999999997</v>
      </c>
      <c r="H103" s="20">
        <v>0.3</v>
      </c>
      <c r="I103" s="21">
        <f>I102+(18500/8)</f>
        <v>289312.5</v>
      </c>
      <c r="J103" s="22">
        <f t="shared" ref="J103:J109" si="43">I103/B103</f>
        <v>0.47688873626373629</v>
      </c>
      <c r="K103" s="19">
        <v>17500</v>
      </c>
      <c r="L103" s="20">
        <f t="shared" si="31"/>
        <v>2.8846153846153848E-2</v>
      </c>
      <c r="M103" s="21">
        <v>30000</v>
      </c>
      <c r="N103" s="24">
        <f t="shared" si="39"/>
        <v>4.9450549450549455E-2</v>
      </c>
      <c r="O103" s="29"/>
      <c r="P103" s="29"/>
      <c r="Q103" s="29"/>
      <c r="R103" s="29"/>
      <c r="S103" s="19">
        <v>42500</v>
      </c>
      <c r="T103" s="20">
        <f t="shared" si="17"/>
        <v>7.0054945054945056E-2</v>
      </c>
      <c r="U103" s="21">
        <v>60000</v>
      </c>
      <c r="V103" s="22">
        <f t="shared" si="13"/>
        <v>9.8901098901098911E-2</v>
      </c>
      <c r="W103" s="30"/>
      <c r="X103" s="30"/>
      <c r="Y103" s="30"/>
      <c r="Z103" s="31"/>
      <c r="AA103" s="21">
        <v>50000</v>
      </c>
      <c r="AB103" s="20">
        <f t="shared" si="20"/>
        <v>8.2417582417582416E-2</v>
      </c>
      <c r="AC103" s="21">
        <f>AC102+(8000/8)</f>
        <v>173000</v>
      </c>
      <c r="AD103" s="22">
        <f t="shared" si="41"/>
        <v>0.28516483516483521</v>
      </c>
      <c r="AF103" s="53" t="e">
        <f>D103-#REF!</f>
        <v>#REF!</v>
      </c>
      <c r="AG103" s="53" t="e">
        <f>F103-#REF!</f>
        <v>#REF!</v>
      </c>
      <c r="AH103" s="53" t="e">
        <f>H103-#REF!</f>
        <v>#REF!</v>
      </c>
      <c r="AI103" s="53" t="e">
        <f>J103-#REF!</f>
        <v>#REF!</v>
      </c>
      <c r="AJ103" s="53" t="e">
        <f>L103-#REF!</f>
        <v>#REF!</v>
      </c>
      <c r="AK103" s="53" t="e">
        <f>N103-#REF!</f>
        <v>#REF!</v>
      </c>
      <c r="AL103" s="53" t="e">
        <f>P103-#REF!</f>
        <v>#REF!</v>
      </c>
      <c r="AM103" s="53" t="e">
        <f>R103-#REF!</f>
        <v>#REF!</v>
      </c>
      <c r="AN103" s="53" t="e">
        <f>T103-#REF!</f>
        <v>#REF!</v>
      </c>
      <c r="AO103" s="53" t="e">
        <f>V103-#REF!</f>
        <v>#REF!</v>
      </c>
      <c r="AP103" s="53" t="e">
        <f>X103-#REF!</f>
        <v>#REF!</v>
      </c>
      <c r="AQ103" s="53" t="e">
        <f>Z103-#REF!</f>
        <v>#REF!</v>
      </c>
      <c r="AR103" s="53" t="e">
        <f>AB103-#REF!</f>
        <v>#REF!</v>
      </c>
      <c r="AS103" s="53" t="e">
        <f>AD103-#REF!</f>
        <v>#REF!</v>
      </c>
    </row>
    <row r="104" spans="1:45" ht="15" x14ac:dyDescent="0.2">
      <c r="A104" s="17">
        <v>75</v>
      </c>
      <c r="B104" s="18">
        <f t="shared" si="42"/>
        <v>613333.33333333326</v>
      </c>
      <c r="C104" s="19">
        <v>50000</v>
      </c>
      <c r="D104" s="20">
        <f t="shared" si="28"/>
        <v>8.1521739130434798E-2</v>
      </c>
      <c r="E104" s="21">
        <v>190000</v>
      </c>
      <c r="F104" s="22">
        <f t="shared" si="35"/>
        <v>0.30978260869565222</v>
      </c>
      <c r="G104" s="19">
        <f t="shared" si="37"/>
        <v>183999.99999999997</v>
      </c>
      <c r="H104" s="20">
        <v>0.3</v>
      </c>
      <c r="I104" s="21">
        <f t="shared" ref="I104:I109" si="44">I103+(18500/8)</f>
        <v>291625</v>
      </c>
      <c r="J104" s="22">
        <f t="shared" si="43"/>
        <v>0.47547554347826093</v>
      </c>
      <c r="K104" s="19">
        <v>17500</v>
      </c>
      <c r="L104" s="20">
        <f t="shared" si="31"/>
        <v>2.8532608695652179E-2</v>
      </c>
      <c r="M104" s="21">
        <v>30000</v>
      </c>
      <c r="N104" s="24">
        <f t="shared" si="39"/>
        <v>4.8913043478260879E-2</v>
      </c>
      <c r="O104" s="29"/>
      <c r="P104" s="29"/>
      <c r="Q104" s="29"/>
      <c r="R104" s="29"/>
      <c r="S104" s="19">
        <v>42500</v>
      </c>
      <c r="T104" s="20">
        <f t="shared" si="17"/>
        <v>6.9293478260869568E-2</v>
      </c>
      <c r="U104" s="21">
        <v>60000</v>
      </c>
      <c r="V104" s="22">
        <f t="shared" si="13"/>
        <v>9.7826086956521757E-2</v>
      </c>
      <c r="W104" s="30"/>
      <c r="X104" s="30"/>
      <c r="Y104" s="30"/>
      <c r="Z104" s="31"/>
      <c r="AA104" s="21">
        <v>50000</v>
      </c>
      <c r="AB104" s="20">
        <f t="shared" si="20"/>
        <v>8.1521739130434798E-2</v>
      </c>
      <c r="AC104" s="21">
        <f t="shared" ref="AC104:AC109" si="45">AC103+(8000/8)</f>
        <v>174000</v>
      </c>
      <c r="AD104" s="22">
        <f t="shared" si="41"/>
        <v>0.28369565217391307</v>
      </c>
      <c r="AF104" s="53" t="e">
        <f>D104-#REF!</f>
        <v>#REF!</v>
      </c>
      <c r="AG104" s="53" t="e">
        <f>F104-#REF!</f>
        <v>#REF!</v>
      </c>
      <c r="AH104" s="53" t="e">
        <f>H104-#REF!</f>
        <v>#REF!</v>
      </c>
      <c r="AI104" s="53" t="e">
        <f>J104-#REF!</f>
        <v>#REF!</v>
      </c>
      <c r="AJ104" s="53" t="e">
        <f>L104-#REF!</f>
        <v>#REF!</v>
      </c>
      <c r="AK104" s="53" t="e">
        <f>N104-#REF!</f>
        <v>#REF!</v>
      </c>
      <c r="AL104" s="53" t="e">
        <f>P104-#REF!</f>
        <v>#REF!</v>
      </c>
      <c r="AM104" s="53" t="e">
        <f>R104-#REF!</f>
        <v>#REF!</v>
      </c>
      <c r="AN104" s="53" t="e">
        <f>T104-#REF!</f>
        <v>#REF!</v>
      </c>
      <c r="AO104" s="53" t="e">
        <f>V104-#REF!</f>
        <v>#REF!</v>
      </c>
      <c r="AP104" s="53" t="e">
        <f>X104-#REF!</f>
        <v>#REF!</v>
      </c>
      <c r="AQ104" s="53" t="e">
        <f>Z104-#REF!</f>
        <v>#REF!</v>
      </c>
      <c r="AR104" s="53" t="e">
        <f>AB104-#REF!</f>
        <v>#REF!</v>
      </c>
      <c r="AS104" s="53" t="e">
        <f>AD104-#REF!</f>
        <v>#REF!</v>
      </c>
    </row>
    <row r="105" spans="1:45" ht="15" x14ac:dyDescent="0.2">
      <c r="A105" s="17">
        <v>76</v>
      </c>
      <c r="B105" s="18">
        <f t="shared" si="42"/>
        <v>619999.99999999988</v>
      </c>
      <c r="C105" s="19">
        <v>50000</v>
      </c>
      <c r="D105" s="20">
        <f t="shared" si="28"/>
        <v>8.0645161290322592E-2</v>
      </c>
      <c r="E105" s="21">
        <v>190000</v>
      </c>
      <c r="F105" s="22">
        <f t="shared" si="35"/>
        <v>0.30645161290322587</v>
      </c>
      <c r="G105" s="19">
        <f t="shared" si="37"/>
        <v>185999.99999999997</v>
      </c>
      <c r="H105" s="20">
        <v>0.3</v>
      </c>
      <c r="I105" s="21">
        <f t="shared" si="44"/>
        <v>293937.5</v>
      </c>
      <c r="J105" s="22">
        <f t="shared" si="43"/>
        <v>0.47409274193548395</v>
      </c>
      <c r="K105" s="19">
        <v>17500</v>
      </c>
      <c r="L105" s="20">
        <f t="shared" si="31"/>
        <v>2.8225806451612909E-2</v>
      </c>
      <c r="M105" s="21">
        <v>30000</v>
      </c>
      <c r="N105" s="24">
        <f t="shared" si="39"/>
        <v>4.8387096774193561E-2</v>
      </c>
      <c r="O105" s="29"/>
      <c r="P105" s="29"/>
      <c r="Q105" s="29"/>
      <c r="R105" s="29"/>
      <c r="S105" s="19">
        <v>42500</v>
      </c>
      <c r="T105" s="20">
        <f t="shared" si="17"/>
        <v>6.8548387096774202E-2</v>
      </c>
      <c r="U105" s="21">
        <v>60000</v>
      </c>
      <c r="V105" s="22">
        <f t="shared" si="13"/>
        <v>9.6774193548387122E-2</v>
      </c>
      <c r="W105" s="30"/>
      <c r="X105" s="30"/>
      <c r="Y105" s="30"/>
      <c r="Z105" s="31"/>
      <c r="AA105" s="21">
        <v>50000</v>
      </c>
      <c r="AB105" s="20">
        <f t="shared" si="20"/>
        <v>8.0645161290322592E-2</v>
      </c>
      <c r="AC105" s="21">
        <f t="shared" si="45"/>
        <v>175000</v>
      </c>
      <c r="AD105" s="22">
        <f t="shared" si="41"/>
        <v>0.28225806451612906</v>
      </c>
      <c r="AF105" s="53" t="e">
        <f>D105-#REF!</f>
        <v>#REF!</v>
      </c>
      <c r="AG105" s="53" t="e">
        <f>F105-#REF!</f>
        <v>#REF!</v>
      </c>
      <c r="AH105" s="53" t="e">
        <f>H105-#REF!</f>
        <v>#REF!</v>
      </c>
      <c r="AI105" s="53" t="e">
        <f>J105-#REF!</f>
        <v>#REF!</v>
      </c>
      <c r="AJ105" s="53" t="e">
        <f>L105-#REF!</f>
        <v>#REF!</v>
      </c>
      <c r="AK105" s="53" t="e">
        <f>N105-#REF!</f>
        <v>#REF!</v>
      </c>
      <c r="AL105" s="53" t="e">
        <f>P105-#REF!</f>
        <v>#REF!</v>
      </c>
      <c r="AM105" s="53" t="e">
        <f>R105-#REF!</f>
        <v>#REF!</v>
      </c>
      <c r="AN105" s="53" t="e">
        <f>T105-#REF!</f>
        <v>#REF!</v>
      </c>
      <c r="AO105" s="53" t="e">
        <f>V105-#REF!</f>
        <v>#REF!</v>
      </c>
      <c r="AP105" s="53" t="e">
        <f>X105-#REF!</f>
        <v>#REF!</v>
      </c>
      <c r="AQ105" s="53" t="e">
        <f>Z105-#REF!</f>
        <v>#REF!</v>
      </c>
      <c r="AR105" s="53" t="e">
        <f>AB105-#REF!</f>
        <v>#REF!</v>
      </c>
      <c r="AS105" s="53" t="e">
        <f>AD105-#REF!</f>
        <v>#REF!</v>
      </c>
    </row>
    <row r="106" spans="1:45" ht="15" x14ac:dyDescent="0.2">
      <c r="A106" s="17">
        <v>77</v>
      </c>
      <c r="B106" s="18">
        <f t="shared" si="42"/>
        <v>626666.66666666651</v>
      </c>
      <c r="C106" s="19">
        <v>50000</v>
      </c>
      <c r="D106" s="20">
        <f t="shared" si="28"/>
        <v>7.978723404255321E-2</v>
      </c>
      <c r="E106" s="21">
        <v>190000</v>
      </c>
      <c r="F106" s="22">
        <f t="shared" si="35"/>
        <v>0.3031914893617022</v>
      </c>
      <c r="G106" s="19">
        <f t="shared" si="37"/>
        <v>187999.99999999994</v>
      </c>
      <c r="H106" s="20">
        <v>0.3</v>
      </c>
      <c r="I106" s="21">
        <f t="shared" si="44"/>
        <v>296250</v>
      </c>
      <c r="J106" s="22">
        <f t="shared" si="43"/>
        <v>0.47273936170212777</v>
      </c>
      <c r="K106" s="19">
        <v>17500</v>
      </c>
      <c r="L106" s="20">
        <f t="shared" si="31"/>
        <v>2.7925531914893623E-2</v>
      </c>
      <c r="M106" s="21">
        <v>30000</v>
      </c>
      <c r="N106" s="24">
        <f t="shared" si="39"/>
        <v>4.7872340425531928E-2</v>
      </c>
      <c r="O106" s="29"/>
      <c r="P106" s="29"/>
      <c r="Q106" s="29"/>
      <c r="R106" s="29"/>
      <c r="S106" s="19">
        <v>42500</v>
      </c>
      <c r="T106" s="20">
        <f t="shared" si="17"/>
        <v>6.7819148936170234E-2</v>
      </c>
      <c r="U106" s="21">
        <v>60000</v>
      </c>
      <c r="V106" s="22">
        <f t="shared" si="13"/>
        <v>9.5744680851063857E-2</v>
      </c>
      <c r="W106" s="30"/>
      <c r="X106" s="30"/>
      <c r="Y106" s="30"/>
      <c r="Z106" s="31"/>
      <c r="AA106" s="21">
        <v>50000</v>
      </c>
      <c r="AB106" s="20">
        <f t="shared" si="20"/>
        <v>7.978723404255321E-2</v>
      </c>
      <c r="AC106" s="21">
        <f t="shared" si="45"/>
        <v>176000</v>
      </c>
      <c r="AD106" s="22">
        <f t="shared" si="41"/>
        <v>0.28085106382978731</v>
      </c>
      <c r="AF106" s="53" t="e">
        <f>D106-#REF!</f>
        <v>#REF!</v>
      </c>
      <c r="AG106" s="53" t="e">
        <f>F106-#REF!</f>
        <v>#REF!</v>
      </c>
      <c r="AH106" s="53" t="e">
        <f>H106-#REF!</f>
        <v>#REF!</v>
      </c>
      <c r="AI106" s="53" t="e">
        <f>J106-#REF!</f>
        <v>#REF!</v>
      </c>
      <c r="AJ106" s="53" t="e">
        <f>L106-#REF!</f>
        <v>#REF!</v>
      </c>
      <c r="AK106" s="53" t="e">
        <f>N106-#REF!</f>
        <v>#REF!</v>
      </c>
      <c r="AL106" s="53" t="e">
        <f>P106-#REF!</f>
        <v>#REF!</v>
      </c>
      <c r="AM106" s="53" t="e">
        <f>R106-#REF!</f>
        <v>#REF!</v>
      </c>
      <c r="AN106" s="53" t="e">
        <f>T106-#REF!</f>
        <v>#REF!</v>
      </c>
      <c r="AO106" s="53" t="e">
        <f>V106-#REF!</f>
        <v>#REF!</v>
      </c>
      <c r="AP106" s="53" t="e">
        <f>X106-#REF!</f>
        <v>#REF!</v>
      </c>
      <c r="AQ106" s="53" t="e">
        <f>Z106-#REF!</f>
        <v>#REF!</v>
      </c>
      <c r="AR106" s="53" t="e">
        <f>AB106-#REF!</f>
        <v>#REF!</v>
      </c>
      <c r="AS106" s="53" t="e">
        <f>AD106-#REF!</f>
        <v>#REF!</v>
      </c>
    </row>
    <row r="107" spans="1:45" ht="15" x14ac:dyDescent="0.2">
      <c r="A107" s="17">
        <v>78</v>
      </c>
      <c r="B107" s="18">
        <f t="shared" si="42"/>
        <v>633333.33333333314</v>
      </c>
      <c r="C107" s="19">
        <v>50000</v>
      </c>
      <c r="D107" s="20">
        <f t="shared" si="28"/>
        <v>7.8947368421052655E-2</v>
      </c>
      <c r="E107" s="21">
        <v>190000</v>
      </c>
      <c r="F107" s="22">
        <f t="shared" si="35"/>
        <v>0.3000000000000001</v>
      </c>
      <c r="G107" s="19">
        <f t="shared" si="37"/>
        <v>189999.99999999994</v>
      </c>
      <c r="H107" s="20">
        <v>0.3</v>
      </c>
      <c r="I107" s="21">
        <f t="shared" si="44"/>
        <v>298562.5</v>
      </c>
      <c r="J107" s="22">
        <f t="shared" si="43"/>
        <v>0.47141447368421069</v>
      </c>
      <c r="K107" s="19">
        <v>17500</v>
      </c>
      <c r="L107" s="20">
        <f t="shared" si="31"/>
        <v>2.7631578947368431E-2</v>
      </c>
      <c r="M107" s="21">
        <v>30000</v>
      </c>
      <c r="N107" s="24">
        <f t="shared" si="39"/>
        <v>4.7368421052631594E-2</v>
      </c>
      <c r="O107" s="29"/>
      <c r="P107" s="29"/>
      <c r="Q107" s="29"/>
      <c r="R107" s="29"/>
      <c r="S107" s="19">
        <v>42500</v>
      </c>
      <c r="T107" s="20">
        <f t="shared" si="17"/>
        <v>6.7105263157894751E-2</v>
      </c>
      <c r="U107" s="21">
        <v>60000</v>
      </c>
      <c r="V107" s="22">
        <f t="shared" si="13"/>
        <v>9.4736842105263189E-2</v>
      </c>
      <c r="W107" s="30"/>
      <c r="X107" s="30"/>
      <c r="Y107" s="30"/>
      <c r="Z107" s="31"/>
      <c r="AA107" s="21">
        <v>50000</v>
      </c>
      <c r="AB107" s="20">
        <f t="shared" si="20"/>
        <v>7.8947368421052655E-2</v>
      </c>
      <c r="AC107" s="21">
        <f t="shared" si="45"/>
        <v>177000</v>
      </c>
      <c r="AD107" s="22">
        <f t="shared" si="41"/>
        <v>0.27947368421052637</v>
      </c>
      <c r="AF107" s="53" t="e">
        <f>D107-#REF!</f>
        <v>#REF!</v>
      </c>
      <c r="AG107" s="53" t="e">
        <f>F107-#REF!</f>
        <v>#REF!</v>
      </c>
      <c r="AH107" s="53" t="e">
        <f>H107-#REF!</f>
        <v>#REF!</v>
      </c>
      <c r="AI107" s="53" t="e">
        <f>J107-#REF!</f>
        <v>#REF!</v>
      </c>
      <c r="AJ107" s="53" t="e">
        <f>L107-#REF!</f>
        <v>#REF!</v>
      </c>
      <c r="AK107" s="53" t="e">
        <f>N107-#REF!</f>
        <v>#REF!</v>
      </c>
      <c r="AL107" s="53" t="e">
        <f>P107-#REF!</f>
        <v>#REF!</v>
      </c>
      <c r="AM107" s="53" t="e">
        <f>R107-#REF!</f>
        <v>#REF!</v>
      </c>
      <c r="AN107" s="53" t="e">
        <f>T107-#REF!</f>
        <v>#REF!</v>
      </c>
      <c r="AO107" s="53" t="e">
        <f>V107-#REF!</f>
        <v>#REF!</v>
      </c>
      <c r="AP107" s="53" t="e">
        <f>X107-#REF!</f>
        <v>#REF!</v>
      </c>
      <c r="AQ107" s="53" t="e">
        <f>Z107-#REF!</f>
        <v>#REF!</v>
      </c>
      <c r="AR107" s="53" t="e">
        <f>AB107-#REF!</f>
        <v>#REF!</v>
      </c>
      <c r="AS107" s="53" t="e">
        <f>AD107-#REF!</f>
        <v>#REF!</v>
      </c>
    </row>
    <row r="108" spans="1:45" ht="15" x14ac:dyDescent="0.2">
      <c r="A108" s="17">
        <v>79</v>
      </c>
      <c r="B108" s="18">
        <f t="shared" si="42"/>
        <v>639999.99999999977</v>
      </c>
      <c r="C108" s="19">
        <v>50000</v>
      </c>
      <c r="D108" s="20">
        <f t="shared" si="28"/>
        <v>7.8125000000000028E-2</v>
      </c>
      <c r="E108" s="21">
        <v>190000</v>
      </c>
      <c r="F108" s="22">
        <f t="shared" si="35"/>
        <v>0.29687500000000011</v>
      </c>
      <c r="G108" s="19">
        <f t="shared" si="37"/>
        <v>191999.99999999991</v>
      </c>
      <c r="H108" s="20">
        <v>0.3</v>
      </c>
      <c r="I108" s="21">
        <f t="shared" si="44"/>
        <v>300875</v>
      </c>
      <c r="J108" s="22">
        <f t="shared" si="43"/>
        <v>0.47011718750000014</v>
      </c>
      <c r="K108" s="19">
        <v>17500</v>
      </c>
      <c r="L108" s="20">
        <f t="shared" si="31"/>
        <v>2.734375000000001E-2</v>
      </c>
      <c r="M108" s="21">
        <v>30000</v>
      </c>
      <c r="N108" s="24">
        <f t="shared" si="39"/>
        <v>4.6875000000000014E-2</v>
      </c>
      <c r="O108" s="29"/>
      <c r="P108" s="29"/>
      <c r="Q108" s="29"/>
      <c r="R108" s="29"/>
      <c r="S108" s="19">
        <v>42500</v>
      </c>
      <c r="T108" s="20">
        <f t="shared" si="17"/>
        <v>6.6406250000000028E-2</v>
      </c>
      <c r="U108" s="21">
        <v>60000</v>
      </c>
      <c r="V108" s="22">
        <f t="shared" si="13"/>
        <v>9.3750000000000028E-2</v>
      </c>
      <c r="W108" s="30"/>
      <c r="X108" s="30"/>
      <c r="Y108" s="30"/>
      <c r="Z108" s="31"/>
      <c r="AA108" s="21">
        <v>50000</v>
      </c>
      <c r="AB108" s="20">
        <f t="shared" si="20"/>
        <v>7.8125000000000028E-2</v>
      </c>
      <c r="AC108" s="21">
        <f t="shared" si="45"/>
        <v>178000</v>
      </c>
      <c r="AD108" s="22">
        <f t="shared" si="41"/>
        <v>0.27812500000000012</v>
      </c>
      <c r="AF108" s="53" t="e">
        <f>D108-#REF!</f>
        <v>#REF!</v>
      </c>
      <c r="AG108" s="53" t="e">
        <f>F108-#REF!</f>
        <v>#REF!</v>
      </c>
      <c r="AH108" s="53" t="e">
        <f>H108-#REF!</f>
        <v>#REF!</v>
      </c>
      <c r="AI108" s="53" t="e">
        <f>J108-#REF!</f>
        <v>#REF!</v>
      </c>
      <c r="AJ108" s="53" t="e">
        <f>L108-#REF!</f>
        <v>#REF!</v>
      </c>
      <c r="AK108" s="53" t="e">
        <f>N108-#REF!</f>
        <v>#REF!</v>
      </c>
      <c r="AL108" s="53" t="e">
        <f>P108-#REF!</f>
        <v>#REF!</v>
      </c>
      <c r="AM108" s="53" t="e">
        <f>R108-#REF!</f>
        <v>#REF!</v>
      </c>
      <c r="AN108" s="53" t="e">
        <f>T108-#REF!</f>
        <v>#REF!</v>
      </c>
      <c r="AO108" s="53" t="e">
        <f>V108-#REF!</f>
        <v>#REF!</v>
      </c>
      <c r="AP108" s="53" t="e">
        <f>X108-#REF!</f>
        <v>#REF!</v>
      </c>
      <c r="AQ108" s="53" t="e">
        <f>Z108-#REF!</f>
        <v>#REF!</v>
      </c>
      <c r="AR108" s="53" t="e">
        <f>AB108-#REF!</f>
        <v>#REF!</v>
      </c>
      <c r="AS108" s="53" t="e">
        <f>AD108-#REF!</f>
        <v>#REF!</v>
      </c>
    </row>
    <row r="109" spans="1:45" ht="15" x14ac:dyDescent="0.2">
      <c r="A109" s="17">
        <v>79.5</v>
      </c>
      <c r="B109" s="18">
        <v>642752</v>
      </c>
      <c r="C109" s="19">
        <v>50000</v>
      </c>
      <c r="D109" s="20">
        <f t="shared" si="28"/>
        <v>7.7790500846360647E-2</v>
      </c>
      <c r="E109" s="21">
        <v>190000</v>
      </c>
      <c r="F109" s="22">
        <f t="shared" si="35"/>
        <v>0.29560390321617047</v>
      </c>
      <c r="G109" s="19">
        <f t="shared" si="37"/>
        <v>192825.60000000001</v>
      </c>
      <c r="H109" s="20">
        <v>0.3</v>
      </c>
      <c r="I109" s="21">
        <f t="shared" si="44"/>
        <v>303187.5</v>
      </c>
      <c r="J109" s="22">
        <f t="shared" si="43"/>
        <v>0.47170214950711936</v>
      </c>
      <c r="K109" s="19">
        <v>17500</v>
      </c>
      <c r="L109" s="20">
        <f t="shared" si="31"/>
        <v>2.7226675296226226E-2</v>
      </c>
      <c r="M109" s="21">
        <v>30000</v>
      </c>
      <c r="N109" s="24">
        <f t="shared" si="39"/>
        <v>4.6674300507816388E-2</v>
      </c>
      <c r="O109" s="29"/>
      <c r="P109" s="29"/>
      <c r="Q109" s="29"/>
      <c r="R109" s="29"/>
      <c r="S109" s="19">
        <v>42500</v>
      </c>
      <c r="T109" s="20">
        <f t="shared" si="17"/>
        <v>6.6121925719406546E-2</v>
      </c>
      <c r="U109" s="21">
        <v>60000</v>
      </c>
      <c r="V109" s="22">
        <f t="shared" si="13"/>
        <v>9.3348601015632776E-2</v>
      </c>
      <c r="W109" s="30"/>
      <c r="X109" s="30"/>
      <c r="Y109" s="30"/>
      <c r="Z109" s="31"/>
      <c r="AA109" s="21">
        <v>50000</v>
      </c>
      <c r="AB109" s="20">
        <f t="shared" si="20"/>
        <v>7.7790500846360647E-2</v>
      </c>
      <c r="AC109" s="21">
        <f t="shared" si="45"/>
        <v>179000</v>
      </c>
      <c r="AD109" s="22">
        <f t="shared" si="41"/>
        <v>0.27848999302997113</v>
      </c>
      <c r="AF109" s="53" t="e">
        <f>D109-#REF!</f>
        <v>#REF!</v>
      </c>
      <c r="AG109" s="53" t="e">
        <f>F109-#REF!</f>
        <v>#REF!</v>
      </c>
      <c r="AH109" s="53" t="e">
        <f>H109-#REF!</f>
        <v>#REF!</v>
      </c>
      <c r="AI109" s="53" t="e">
        <f>J109-#REF!</f>
        <v>#REF!</v>
      </c>
      <c r="AJ109" s="53" t="e">
        <f>L109-#REF!</f>
        <v>#REF!</v>
      </c>
      <c r="AK109" s="53" t="e">
        <f>N109-#REF!</f>
        <v>#REF!</v>
      </c>
      <c r="AL109" s="53" t="e">
        <f>P109-#REF!</f>
        <v>#REF!</v>
      </c>
      <c r="AM109" s="53" t="e">
        <f>R109-#REF!</f>
        <v>#REF!</v>
      </c>
      <c r="AN109" s="53" t="e">
        <f>T109-#REF!</f>
        <v>#REF!</v>
      </c>
      <c r="AO109" s="53" t="e">
        <f>V109-#REF!</f>
        <v>#REF!</v>
      </c>
      <c r="AP109" s="53" t="e">
        <f>X109-#REF!</f>
        <v>#REF!</v>
      </c>
      <c r="AQ109" s="53" t="e">
        <f>Z109-#REF!</f>
        <v>#REF!</v>
      </c>
      <c r="AR109" s="53" t="e">
        <f>AB109-#REF!</f>
        <v>#REF!</v>
      </c>
      <c r="AS109" s="53" t="e">
        <f>AD109-#REF!</f>
        <v>#REF!</v>
      </c>
    </row>
    <row r="110" spans="1:45" ht="15" x14ac:dyDescent="0.2">
      <c r="A110" s="39"/>
      <c r="B110" s="40"/>
      <c r="C110" s="41"/>
      <c r="D110" s="41"/>
      <c r="E110" s="180" t="s">
        <v>20</v>
      </c>
      <c r="F110" s="180"/>
      <c r="G110" s="180"/>
      <c r="H110" s="180"/>
      <c r="I110" s="180"/>
      <c r="J110" s="180"/>
      <c r="K110" s="41"/>
      <c r="L110" s="41"/>
      <c r="M110" s="42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</row>
    <row r="111" spans="1:45" ht="15" x14ac:dyDescent="0.2">
      <c r="A111" s="43"/>
      <c r="B111" s="44" t="s">
        <v>21</v>
      </c>
      <c r="C111" s="45" t="s">
        <v>22</v>
      </c>
      <c r="D111" s="45" t="s">
        <v>23</v>
      </c>
      <c r="E111" s="45" t="s">
        <v>24</v>
      </c>
      <c r="F111" s="45" t="s">
        <v>25</v>
      </c>
      <c r="G111" s="45" t="s">
        <v>26</v>
      </c>
      <c r="H111" s="45" t="s">
        <v>27</v>
      </c>
      <c r="I111" s="45" t="s">
        <v>28</v>
      </c>
      <c r="J111" s="45" t="s">
        <v>29</v>
      </c>
      <c r="K111" s="45" t="s">
        <v>30</v>
      </c>
      <c r="L111" s="45" t="s">
        <v>31</v>
      </c>
      <c r="M111" s="46" t="s">
        <v>32</v>
      </c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</row>
    <row r="112" spans="1:45" ht="15" x14ac:dyDescent="0.2">
      <c r="A112" s="43"/>
      <c r="B112" s="47">
        <v>4200</v>
      </c>
      <c r="C112" s="48">
        <v>4200</v>
      </c>
      <c r="D112" s="48">
        <v>4000</v>
      </c>
      <c r="E112" s="48">
        <v>2720</v>
      </c>
      <c r="F112" s="48">
        <v>1250</v>
      </c>
      <c r="G112" s="48">
        <v>1250</v>
      </c>
      <c r="H112" s="48">
        <v>1250</v>
      </c>
      <c r="I112" s="48">
        <v>1250</v>
      </c>
      <c r="J112" s="48">
        <v>1250</v>
      </c>
      <c r="K112" s="48">
        <v>1800</v>
      </c>
      <c r="L112" s="48">
        <v>3000</v>
      </c>
      <c r="M112" s="49">
        <v>4200</v>
      </c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</row>
    <row r="113" spans="1:30" ht="15" x14ac:dyDescent="0.2">
      <c r="A113" s="43"/>
      <c r="B113" s="50"/>
      <c r="C113" s="51"/>
      <c r="D113" s="51"/>
      <c r="E113" s="51"/>
      <c r="F113" s="51"/>
      <c r="G113" s="51"/>
      <c r="H113" s="51"/>
      <c r="I113" s="51"/>
      <c r="J113" s="51"/>
      <c r="K113" s="51"/>
      <c r="L113" s="51"/>
      <c r="M113" s="52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</row>
    <row r="114" spans="1:30" ht="15" x14ac:dyDescent="0.2">
      <c r="A114" s="43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</row>
    <row r="115" spans="1:30" ht="15.75" x14ac:dyDescent="0.25">
      <c r="A115" s="43"/>
      <c r="B115" s="184" t="s">
        <v>33</v>
      </c>
      <c r="C115" s="184"/>
      <c r="D115" s="184"/>
      <c r="E115" s="184"/>
      <c r="F115" s="184"/>
      <c r="G115" s="184"/>
      <c r="H115" s="184"/>
      <c r="I115" s="184"/>
      <c r="J115" s="184"/>
      <c r="K115" s="184"/>
      <c r="L115" s="184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</row>
    <row r="116" spans="1:30" ht="15.75" x14ac:dyDescent="0.25">
      <c r="A116" s="43"/>
      <c r="B116" s="184" t="s">
        <v>34</v>
      </c>
      <c r="C116" s="184"/>
      <c r="D116" s="184"/>
      <c r="E116" s="184"/>
      <c r="F116" s="184"/>
      <c r="G116" s="184"/>
      <c r="H116" s="184"/>
      <c r="I116" s="184"/>
      <c r="J116" s="184"/>
      <c r="K116" s="184"/>
      <c r="L116" s="184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</row>
    <row r="117" spans="1:30" ht="15.75" x14ac:dyDescent="0.25">
      <c r="A117" s="43"/>
      <c r="B117" s="184" t="s">
        <v>35</v>
      </c>
      <c r="C117" s="184"/>
      <c r="D117" s="184"/>
      <c r="E117" s="184"/>
      <c r="F117" s="184"/>
      <c r="G117" s="184"/>
      <c r="H117" s="184"/>
      <c r="I117" s="184"/>
      <c r="J117" s="184"/>
      <c r="K117" s="184"/>
      <c r="L117" s="184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</row>
    <row r="118" spans="1:30" ht="15.75" x14ac:dyDescent="0.25">
      <c r="A118" s="43"/>
      <c r="B118" s="184" t="s">
        <v>36</v>
      </c>
      <c r="C118" s="184"/>
      <c r="D118" s="184"/>
      <c r="E118" s="184"/>
      <c r="F118" s="184"/>
      <c r="G118" s="184"/>
      <c r="H118" s="184"/>
      <c r="I118" s="184"/>
      <c r="J118" s="184"/>
      <c r="K118" s="184"/>
      <c r="L118" s="184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</row>
    <row r="119" spans="1:30" ht="15.75" x14ac:dyDescent="0.25">
      <c r="A119" s="43"/>
      <c r="B119" s="184" t="s">
        <v>37</v>
      </c>
      <c r="C119" s="184"/>
      <c r="D119" s="184"/>
      <c r="E119" s="184"/>
      <c r="F119" s="184"/>
      <c r="G119" s="184"/>
      <c r="H119" s="184"/>
      <c r="I119" s="184"/>
      <c r="J119" s="184"/>
      <c r="K119" s="184"/>
      <c r="L119" s="184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</row>
    <row r="120" spans="1:30" ht="15" x14ac:dyDescent="0.2">
      <c r="A120" s="43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</row>
    <row r="121" spans="1:30" ht="15" x14ac:dyDescent="0.2">
      <c r="A121" s="43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</row>
    <row r="122" spans="1:30" ht="15" x14ac:dyDescent="0.2">
      <c r="A122" s="43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</row>
    <row r="123" spans="1:30" ht="15" x14ac:dyDescent="0.2">
      <c r="A123" s="43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</row>
  </sheetData>
  <mergeCells count="25">
    <mergeCell ref="L2:M2"/>
    <mergeCell ref="C25:F25"/>
    <mergeCell ref="G25:J25"/>
    <mergeCell ref="K25:N25"/>
    <mergeCell ref="D2:E2"/>
    <mergeCell ref="F2:G2"/>
    <mergeCell ref="H2:I2"/>
    <mergeCell ref="J2:K2"/>
    <mergeCell ref="O25:R25"/>
    <mergeCell ref="S25:V25"/>
    <mergeCell ref="W25:Z25"/>
    <mergeCell ref="AA25:AD25"/>
    <mergeCell ref="S26:V26"/>
    <mergeCell ref="W26:Z26"/>
    <mergeCell ref="AA26:AD26"/>
    <mergeCell ref="B119:L119"/>
    <mergeCell ref="B115:L115"/>
    <mergeCell ref="B116:L116"/>
    <mergeCell ref="B117:L117"/>
    <mergeCell ref="B118:L118"/>
    <mergeCell ref="E110:J110"/>
    <mergeCell ref="C26:F26"/>
    <mergeCell ref="G26:J26"/>
    <mergeCell ref="K26:N26"/>
    <mergeCell ref="O26:R26"/>
  </mergeCells>
  <phoneticPr fontId="5" type="noConversion"/>
  <printOptions horizontalCentered="1" verticalCentered="1"/>
  <pageMargins left="0" right="0" top="0" bottom="0" header="0.5" footer="0.5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V186"/>
  <sheetViews>
    <sheetView workbookViewId="0"/>
  </sheetViews>
  <sheetFormatPr defaultColWidth="10.28515625" defaultRowHeight="15" x14ac:dyDescent="0.2"/>
  <cols>
    <col min="1" max="1" width="10.28515625" style="43" customWidth="1"/>
    <col min="2" max="2" width="15.85546875" style="43" customWidth="1"/>
    <col min="3" max="3" width="11.42578125" style="43" customWidth="1"/>
    <col min="4" max="4" width="10.28515625" style="43" customWidth="1"/>
    <col min="5" max="5" width="13.28515625" style="43" customWidth="1"/>
    <col min="6" max="6" width="10.28515625" style="43" customWidth="1"/>
    <col min="7" max="7" width="13.7109375" style="43" customWidth="1"/>
    <col min="8" max="8" width="10.28515625" style="43" customWidth="1"/>
    <col min="9" max="9" width="12.85546875" style="43" customWidth="1"/>
    <col min="10" max="10" width="10.28515625" style="43" customWidth="1"/>
    <col min="11" max="11" width="12.7109375" style="43" customWidth="1"/>
    <col min="12" max="12" width="10.28515625" style="43" customWidth="1"/>
    <col min="13" max="13" width="11.85546875" style="43" customWidth="1"/>
    <col min="14" max="14" width="10.28515625" style="43" customWidth="1"/>
    <col min="15" max="15" width="11.42578125" style="43" customWidth="1"/>
    <col min="16" max="16" width="10.28515625" style="43" customWidth="1"/>
    <col min="17" max="17" width="12.5703125" style="43" customWidth="1"/>
    <col min="18" max="20" width="10.28515625" style="43" customWidth="1"/>
    <col min="21" max="21" width="13.140625" style="43" customWidth="1"/>
    <col min="22" max="16384" width="10.28515625" style="43"/>
  </cols>
  <sheetData>
    <row r="2" spans="1:22" ht="15.75" x14ac:dyDescent="0.25">
      <c r="A2" s="195" t="s">
        <v>39</v>
      </c>
      <c r="B2" s="195"/>
      <c r="C2" s="195"/>
      <c r="D2" s="195"/>
      <c r="E2" s="195"/>
      <c r="F2" s="195"/>
      <c r="G2" s="195"/>
      <c r="H2" s="195"/>
      <c r="I2" s="195"/>
      <c r="J2" s="195"/>
      <c r="K2" s="195" t="s">
        <v>39</v>
      </c>
      <c r="L2" s="195"/>
      <c r="M2" s="195"/>
      <c r="N2" s="195"/>
      <c r="O2" s="195"/>
      <c r="P2" s="195"/>
      <c r="Q2" s="195"/>
      <c r="R2" s="195"/>
      <c r="S2" s="195"/>
      <c r="T2" s="195"/>
    </row>
    <row r="3" spans="1:22" ht="20.25" x14ac:dyDescent="0.3">
      <c r="D3" s="51"/>
      <c r="E3" s="55" t="s">
        <v>40</v>
      </c>
      <c r="H3" s="51"/>
      <c r="T3" s="51"/>
      <c r="U3" s="51"/>
    </row>
    <row r="4" spans="1:22" x14ac:dyDescent="0.2">
      <c r="A4" s="56"/>
      <c r="B4" s="57" t="s">
        <v>0</v>
      </c>
      <c r="C4" s="58" t="s">
        <v>41</v>
      </c>
      <c r="E4" s="59"/>
      <c r="F4" s="60"/>
      <c r="G4" s="58" t="s">
        <v>2</v>
      </c>
      <c r="I4" s="59"/>
      <c r="J4" s="60"/>
      <c r="K4" s="58" t="s">
        <v>3</v>
      </c>
      <c r="L4" s="59"/>
      <c r="M4" s="59"/>
      <c r="N4" s="60"/>
      <c r="O4" s="58" t="s">
        <v>3</v>
      </c>
      <c r="P4" s="59"/>
      <c r="Q4" s="59"/>
      <c r="R4" s="60"/>
      <c r="S4" s="59" t="s">
        <v>4</v>
      </c>
      <c r="V4" s="46"/>
    </row>
    <row r="5" spans="1:22" x14ac:dyDescent="0.2">
      <c r="A5" s="9"/>
      <c r="B5" s="4" t="s">
        <v>5</v>
      </c>
      <c r="C5" s="5" t="s">
        <v>42</v>
      </c>
      <c r="E5" s="6"/>
      <c r="F5" s="7"/>
      <c r="G5" s="5" t="s">
        <v>7</v>
      </c>
      <c r="I5" s="6"/>
      <c r="J5" s="7"/>
      <c r="K5" s="5" t="s">
        <v>43</v>
      </c>
      <c r="L5" s="6"/>
      <c r="M5" s="6"/>
      <c r="N5" s="7"/>
      <c r="O5" s="5" t="s">
        <v>44</v>
      </c>
      <c r="P5" s="6"/>
      <c r="Q5" s="6"/>
      <c r="R5" s="7"/>
      <c r="S5" s="8" t="s">
        <v>45</v>
      </c>
      <c r="V5" s="61"/>
    </row>
    <row r="6" spans="1:22" x14ac:dyDescent="0.2">
      <c r="A6" s="9"/>
      <c r="B6" s="9"/>
      <c r="C6" s="5"/>
      <c r="D6" s="6" t="s">
        <v>13</v>
      </c>
      <c r="E6" s="6"/>
      <c r="F6" s="7" t="s">
        <v>14</v>
      </c>
      <c r="G6" s="5"/>
      <c r="H6" s="6" t="s">
        <v>13</v>
      </c>
      <c r="I6" s="6"/>
      <c r="J6" s="7" t="s">
        <v>14</v>
      </c>
      <c r="K6" s="5"/>
      <c r="L6" s="6" t="s">
        <v>13</v>
      </c>
      <c r="M6" s="6"/>
      <c r="N6" s="7" t="s">
        <v>14</v>
      </c>
      <c r="O6" s="5"/>
      <c r="P6" s="6" t="s">
        <v>13</v>
      </c>
      <c r="Q6" s="6"/>
      <c r="R6" s="7" t="s">
        <v>14</v>
      </c>
      <c r="S6" s="6"/>
      <c r="T6" s="6" t="s">
        <v>13</v>
      </c>
      <c r="U6" s="6"/>
      <c r="V6" s="7" t="s">
        <v>14</v>
      </c>
    </row>
    <row r="7" spans="1:22" x14ac:dyDescent="0.2">
      <c r="A7" s="12" t="s">
        <v>15</v>
      </c>
      <c r="B7" s="12" t="s">
        <v>16</v>
      </c>
      <c r="C7" s="13" t="s">
        <v>17</v>
      </c>
      <c r="D7" s="14" t="s">
        <v>18</v>
      </c>
      <c r="E7" s="14" t="s">
        <v>19</v>
      </c>
      <c r="F7" s="15" t="s">
        <v>18</v>
      </c>
      <c r="G7" s="13" t="s">
        <v>17</v>
      </c>
      <c r="H7" s="14" t="s">
        <v>18</v>
      </c>
      <c r="I7" s="14" t="s">
        <v>19</v>
      </c>
      <c r="J7" s="15" t="s">
        <v>18</v>
      </c>
      <c r="K7" s="13" t="s">
        <v>17</v>
      </c>
      <c r="L7" s="14" t="s">
        <v>18</v>
      </c>
      <c r="M7" s="14" t="s">
        <v>19</v>
      </c>
      <c r="N7" s="15" t="s">
        <v>18</v>
      </c>
      <c r="O7" s="13" t="s">
        <v>17</v>
      </c>
      <c r="P7" s="14" t="s">
        <v>18</v>
      </c>
      <c r="Q7" s="14" t="s">
        <v>19</v>
      </c>
      <c r="R7" s="15" t="s">
        <v>18</v>
      </c>
      <c r="S7" s="14" t="s">
        <v>17</v>
      </c>
      <c r="T7" s="14" t="s">
        <v>18</v>
      </c>
      <c r="U7" s="14" t="s">
        <v>19</v>
      </c>
      <c r="V7" s="15" t="s">
        <v>18</v>
      </c>
    </row>
    <row r="8" spans="1:22" x14ac:dyDescent="0.2">
      <c r="A8" s="4">
        <v>0</v>
      </c>
      <c r="B8" s="18">
        <v>40000</v>
      </c>
      <c r="C8" s="19">
        <v>10000</v>
      </c>
      <c r="D8" s="20">
        <f t="shared" ref="D8:D32" si="0">C8/B8</f>
        <v>0.25</v>
      </c>
      <c r="E8" s="21">
        <v>13200</v>
      </c>
      <c r="F8" s="22">
        <f t="shared" ref="F8:F32" si="1">E8/B8</f>
        <v>0.33</v>
      </c>
      <c r="G8" s="23">
        <f>B8*0.2</f>
        <v>8000</v>
      </c>
      <c r="H8" s="20">
        <v>0.2</v>
      </c>
      <c r="I8" s="21">
        <v>40000</v>
      </c>
      <c r="J8" s="22">
        <f t="shared" ref="J8:J32" si="2">I8/B8</f>
        <v>1</v>
      </c>
      <c r="K8" s="19">
        <v>2400</v>
      </c>
      <c r="L8" s="20">
        <f t="shared" ref="L8:L32" si="3">K8/B8</f>
        <v>0.06</v>
      </c>
      <c r="M8" s="21">
        <v>3600</v>
      </c>
      <c r="N8" s="24">
        <f t="shared" ref="N8:N32" si="4">M8/B8</f>
        <v>0.09</v>
      </c>
      <c r="O8" s="19">
        <v>3000</v>
      </c>
      <c r="P8" s="20">
        <f t="shared" ref="P8:P32" si="5">O8/B8</f>
        <v>7.4999999999999997E-2</v>
      </c>
      <c r="Q8" s="21">
        <v>10500</v>
      </c>
      <c r="R8" s="22">
        <f t="shared" ref="R8:R32" si="6">Q8/B8</f>
        <v>0.26250000000000001</v>
      </c>
      <c r="S8" s="21">
        <v>10000</v>
      </c>
      <c r="T8" s="20">
        <f t="shared" ref="T8:T32" si="7">S8/B8</f>
        <v>0.25</v>
      </c>
      <c r="U8" s="21">
        <v>22000</v>
      </c>
      <c r="V8" s="22">
        <f t="shared" ref="V8:V32" si="8">U8/B8</f>
        <v>0.55000000000000004</v>
      </c>
    </row>
    <row r="9" spans="1:22" x14ac:dyDescent="0.2">
      <c r="A9" s="4">
        <v>3</v>
      </c>
      <c r="B9" s="18">
        <v>50000</v>
      </c>
      <c r="C9" s="19">
        <v>10000</v>
      </c>
      <c r="D9" s="20">
        <f t="shared" si="0"/>
        <v>0.2</v>
      </c>
      <c r="E9" s="21">
        <v>16500</v>
      </c>
      <c r="F9" s="22">
        <f t="shared" si="1"/>
        <v>0.33</v>
      </c>
      <c r="G9" s="23">
        <f t="shared" ref="G9:G26" si="9">B9*0.2</f>
        <v>10000</v>
      </c>
      <c r="H9" s="20">
        <v>0.2</v>
      </c>
      <c r="I9" s="21">
        <v>50000</v>
      </c>
      <c r="J9" s="22">
        <f t="shared" si="2"/>
        <v>1</v>
      </c>
      <c r="K9" s="19">
        <v>2400</v>
      </c>
      <c r="L9" s="20">
        <f t="shared" si="3"/>
        <v>4.8000000000000001E-2</v>
      </c>
      <c r="M9" s="21">
        <v>4000</v>
      </c>
      <c r="N9" s="24">
        <f t="shared" si="4"/>
        <v>0.08</v>
      </c>
      <c r="O9" s="19">
        <v>3000</v>
      </c>
      <c r="P9" s="20">
        <f t="shared" si="5"/>
        <v>0.06</v>
      </c>
      <c r="Q9" s="21">
        <v>14000</v>
      </c>
      <c r="R9" s="22">
        <f t="shared" si="6"/>
        <v>0.28000000000000003</v>
      </c>
      <c r="S9" s="21">
        <v>12500</v>
      </c>
      <c r="T9" s="20">
        <f t="shared" si="7"/>
        <v>0.25</v>
      </c>
      <c r="U9" s="21">
        <v>27500</v>
      </c>
      <c r="V9" s="22">
        <f t="shared" si="8"/>
        <v>0.55000000000000004</v>
      </c>
    </row>
    <row r="10" spans="1:22" x14ac:dyDescent="0.2">
      <c r="A10" s="4">
        <v>5</v>
      </c>
      <c r="B10" s="18">
        <v>60000</v>
      </c>
      <c r="C10" s="19">
        <v>10000</v>
      </c>
      <c r="D10" s="20">
        <f t="shared" si="0"/>
        <v>0.16666666666666666</v>
      </c>
      <c r="E10" s="21">
        <v>16500</v>
      </c>
      <c r="F10" s="22">
        <f t="shared" si="1"/>
        <v>0.27500000000000002</v>
      </c>
      <c r="G10" s="23">
        <f t="shared" si="9"/>
        <v>12000</v>
      </c>
      <c r="H10" s="20">
        <v>0.2</v>
      </c>
      <c r="I10" s="21">
        <v>60000</v>
      </c>
      <c r="J10" s="22">
        <f t="shared" si="2"/>
        <v>1</v>
      </c>
      <c r="K10" s="19">
        <v>2400</v>
      </c>
      <c r="L10" s="20">
        <f t="shared" si="3"/>
        <v>0.04</v>
      </c>
      <c r="M10" s="21">
        <v>5000</v>
      </c>
      <c r="N10" s="24">
        <f t="shared" si="4"/>
        <v>8.3333333333333329E-2</v>
      </c>
      <c r="O10" s="19">
        <v>4000</v>
      </c>
      <c r="P10" s="20">
        <f t="shared" si="5"/>
        <v>6.6666666666666666E-2</v>
      </c>
      <c r="Q10" s="21">
        <v>15000</v>
      </c>
      <c r="R10" s="22">
        <f t="shared" si="6"/>
        <v>0.25</v>
      </c>
      <c r="S10" s="21">
        <v>15000</v>
      </c>
      <c r="T10" s="20">
        <f t="shared" si="7"/>
        <v>0.25</v>
      </c>
      <c r="U10" s="21">
        <v>33000</v>
      </c>
      <c r="V10" s="22">
        <f t="shared" si="8"/>
        <v>0.55000000000000004</v>
      </c>
    </row>
    <row r="11" spans="1:22" x14ac:dyDescent="0.2">
      <c r="A11" s="4">
        <v>7</v>
      </c>
      <c r="B11" s="18">
        <v>70000</v>
      </c>
      <c r="C11" s="19">
        <v>12500</v>
      </c>
      <c r="D11" s="20">
        <f t="shared" si="0"/>
        <v>0.17857142857142858</v>
      </c>
      <c r="E11" s="21">
        <v>16500</v>
      </c>
      <c r="F11" s="22">
        <f t="shared" si="1"/>
        <v>0.23571428571428571</v>
      </c>
      <c r="G11" s="23">
        <f t="shared" si="9"/>
        <v>14000</v>
      </c>
      <c r="H11" s="20">
        <v>0.2</v>
      </c>
      <c r="I11" s="21">
        <v>70000</v>
      </c>
      <c r="J11" s="22">
        <f t="shared" si="2"/>
        <v>1</v>
      </c>
      <c r="K11" s="19">
        <v>2400</v>
      </c>
      <c r="L11" s="20">
        <f t="shared" si="3"/>
        <v>3.4285714285714287E-2</v>
      </c>
      <c r="M11" s="21">
        <v>6000</v>
      </c>
      <c r="N11" s="24">
        <f t="shared" si="4"/>
        <v>8.5714285714285715E-2</v>
      </c>
      <c r="O11" s="19">
        <v>4000</v>
      </c>
      <c r="P11" s="20">
        <f t="shared" si="5"/>
        <v>5.7142857142857141E-2</v>
      </c>
      <c r="Q11" s="21">
        <v>17000</v>
      </c>
      <c r="R11" s="22">
        <f t="shared" si="6"/>
        <v>0.24285714285714285</v>
      </c>
      <c r="S11" s="21">
        <v>17500</v>
      </c>
      <c r="T11" s="20">
        <f t="shared" si="7"/>
        <v>0.25</v>
      </c>
      <c r="U11" s="21">
        <v>38500</v>
      </c>
      <c r="V11" s="22">
        <f t="shared" si="8"/>
        <v>0.55000000000000004</v>
      </c>
    </row>
    <row r="12" spans="1:22" x14ac:dyDescent="0.2">
      <c r="A12" s="4">
        <v>9</v>
      </c>
      <c r="B12" s="18">
        <v>80000</v>
      </c>
      <c r="C12" s="19">
        <v>15000</v>
      </c>
      <c r="D12" s="20">
        <f t="shared" si="0"/>
        <v>0.1875</v>
      </c>
      <c r="E12" s="21">
        <v>19800</v>
      </c>
      <c r="F12" s="22">
        <f t="shared" si="1"/>
        <v>0.2475</v>
      </c>
      <c r="G12" s="23">
        <f t="shared" si="9"/>
        <v>16000</v>
      </c>
      <c r="H12" s="20">
        <v>0.2</v>
      </c>
      <c r="I12" s="21">
        <v>80000</v>
      </c>
      <c r="J12" s="22">
        <f t="shared" si="2"/>
        <v>1</v>
      </c>
      <c r="K12" s="19">
        <v>2400</v>
      </c>
      <c r="L12" s="20">
        <f t="shared" si="3"/>
        <v>0.03</v>
      </c>
      <c r="M12" s="21">
        <v>7500</v>
      </c>
      <c r="N12" s="24">
        <f t="shared" si="4"/>
        <v>9.375E-2</v>
      </c>
      <c r="O12" s="19">
        <v>4000</v>
      </c>
      <c r="P12" s="20">
        <f t="shared" si="5"/>
        <v>0.05</v>
      </c>
      <c r="Q12" s="21">
        <v>20500</v>
      </c>
      <c r="R12" s="22">
        <f t="shared" si="6"/>
        <v>0.25624999999999998</v>
      </c>
      <c r="S12" s="21">
        <v>20000</v>
      </c>
      <c r="T12" s="20">
        <f t="shared" si="7"/>
        <v>0.25</v>
      </c>
      <c r="U12" s="21">
        <v>48631</v>
      </c>
      <c r="V12" s="22">
        <f t="shared" si="8"/>
        <v>0.60788750000000003</v>
      </c>
    </row>
    <row r="13" spans="1:22" x14ac:dyDescent="0.2">
      <c r="A13" s="4">
        <v>10</v>
      </c>
      <c r="B13" s="18">
        <v>100000</v>
      </c>
      <c r="C13" s="19">
        <v>15000</v>
      </c>
      <c r="D13" s="20">
        <f t="shared" si="0"/>
        <v>0.15</v>
      </c>
      <c r="E13" s="21">
        <v>23100</v>
      </c>
      <c r="F13" s="22">
        <f t="shared" si="1"/>
        <v>0.23100000000000001</v>
      </c>
      <c r="G13" s="23">
        <f t="shared" si="9"/>
        <v>20000</v>
      </c>
      <c r="H13" s="20">
        <v>0.2</v>
      </c>
      <c r="I13" s="21">
        <v>100000</v>
      </c>
      <c r="J13" s="22">
        <f t="shared" si="2"/>
        <v>1</v>
      </c>
      <c r="K13" s="19">
        <v>2400</v>
      </c>
      <c r="L13" s="20">
        <f t="shared" si="3"/>
        <v>2.4E-2</v>
      </c>
      <c r="M13" s="21">
        <v>8000</v>
      </c>
      <c r="N13" s="24">
        <f t="shared" si="4"/>
        <v>0.08</v>
      </c>
      <c r="O13" s="19">
        <v>5000</v>
      </c>
      <c r="P13" s="20">
        <f t="shared" si="5"/>
        <v>0.05</v>
      </c>
      <c r="Q13" s="21">
        <v>30500</v>
      </c>
      <c r="R13" s="22">
        <f t="shared" si="6"/>
        <v>0.30499999999999999</v>
      </c>
      <c r="S13" s="21">
        <v>20000</v>
      </c>
      <c r="T13" s="20">
        <f t="shared" si="7"/>
        <v>0.2</v>
      </c>
      <c r="U13" s="21">
        <v>64539</v>
      </c>
      <c r="V13" s="22">
        <f t="shared" si="8"/>
        <v>0.64539000000000002</v>
      </c>
    </row>
    <row r="14" spans="1:22" x14ac:dyDescent="0.2">
      <c r="A14" s="4">
        <v>12</v>
      </c>
      <c r="B14" s="18">
        <v>110000</v>
      </c>
      <c r="C14" s="19">
        <v>15000</v>
      </c>
      <c r="D14" s="20">
        <f t="shared" si="0"/>
        <v>0.13636363636363635</v>
      </c>
      <c r="E14" s="21">
        <v>29600</v>
      </c>
      <c r="F14" s="22">
        <f t="shared" si="1"/>
        <v>0.2690909090909091</v>
      </c>
      <c r="G14" s="23">
        <f t="shared" si="9"/>
        <v>22000</v>
      </c>
      <c r="H14" s="20">
        <v>0.2</v>
      </c>
      <c r="I14" s="21">
        <v>110000</v>
      </c>
      <c r="J14" s="22">
        <f t="shared" si="2"/>
        <v>1</v>
      </c>
      <c r="K14" s="19">
        <v>2400</v>
      </c>
      <c r="L14" s="20">
        <f t="shared" si="3"/>
        <v>2.181818181818182E-2</v>
      </c>
      <c r="M14" s="21">
        <v>9500</v>
      </c>
      <c r="N14" s="24">
        <f t="shared" si="4"/>
        <v>8.6363636363636365E-2</v>
      </c>
      <c r="O14" s="19">
        <v>5500</v>
      </c>
      <c r="P14" s="20">
        <f t="shared" si="5"/>
        <v>0.05</v>
      </c>
      <c r="Q14" s="21">
        <v>30500</v>
      </c>
      <c r="R14" s="22">
        <f t="shared" si="6"/>
        <v>0.27727272727272728</v>
      </c>
      <c r="S14" s="21">
        <v>20000</v>
      </c>
      <c r="T14" s="20">
        <f t="shared" si="7"/>
        <v>0.18181818181818182</v>
      </c>
      <c r="U14" s="21">
        <v>72493</v>
      </c>
      <c r="V14" s="22">
        <f t="shared" si="8"/>
        <v>0.65902727272727268</v>
      </c>
    </row>
    <row r="15" spans="1:22" x14ac:dyDescent="0.2">
      <c r="A15" s="4">
        <v>16</v>
      </c>
      <c r="B15" s="18">
        <v>120000</v>
      </c>
      <c r="C15" s="19">
        <v>15000</v>
      </c>
      <c r="D15" s="20">
        <f t="shared" si="0"/>
        <v>0.125</v>
      </c>
      <c r="E15" s="21">
        <v>39200</v>
      </c>
      <c r="F15" s="22">
        <f t="shared" si="1"/>
        <v>0.32666666666666666</v>
      </c>
      <c r="G15" s="23">
        <f t="shared" si="9"/>
        <v>24000</v>
      </c>
      <c r="H15" s="20">
        <v>0.2</v>
      </c>
      <c r="I15" s="21">
        <v>120000</v>
      </c>
      <c r="J15" s="22">
        <f t="shared" si="2"/>
        <v>1</v>
      </c>
      <c r="K15" s="19">
        <v>2400</v>
      </c>
      <c r="L15" s="20">
        <f t="shared" si="3"/>
        <v>0.02</v>
      </c>
      <c r="M15" s="21">
        <v>10000</v>
      </c>
      <c r="N15" s="24">
        <f t="shared" si="4"/>
        <v>8.3333333333333329E-2</v>
      </c>
      <c r="O15" s="19">
        <v>6000</v>
      </c>
      <c r="P15" s="20">
        <f t="shared" si="5"/>
        <v>0.05</v>
      </c>
      <c r="Q15" s="21">
        <v>30500</v>
      </c>
      <c r="R15" s="22">
        <f t="shared" si="6"/>
        <v>0.25416666666666665</v>
      </c>
      <c r="S15" s="21">
        <v>20000</v>
      </c>
      <c r="T15" s="20">
        <f t="shared" si="7"/>
        <v>0.16666666666666666</v>
      </c>
      <c r="U15" s="21">
        <v>80447</v>
      </c>
      <c r="V15" s="22">
        <f t="shared" si="8"/>
        <v>0.67039166666666672</v>
      </c>
    </row>
    <row r="16" spans="1:22" x14ac:dyDescent="0.2">
      <c r="A16" s="4">
        <v>17</v>
      </c>
      <c r="B16" s="18">
        <v>130000</v>
      </c>
      <c r="C16" s="19">
        <v>15000</v>
      </c>
      <c r="D16" s="20">
        <f t="shared" si="0"/>
        <v>0.11538461538461539</v>
      </c>
      <c r="E16" s="21">
        <v>43120</v>
      </c>
      <c r="F16" s="22">
        <f t="shared" si="1"/>
        <v>0.33169230769230768</v>
      </c>
      <c r="G16" s="23">
        <f t="shared" si="9"/>
        <v>26000</v>
      </c>
      <c r="H16" s="20">
        <v>0.2</v>
      </c>
      <c r="I16" s="21">
        <v>128375</v>
      </c>
      <c r="J16" s="22">
        <f t="shared" si="2"/>
        <v>0.98750000000000004</v>
      </c>
      <c r="K16" s="19">
        <v>2400</v>
      </c>
      <c r="L16" s="20">
        <f t="shared" si="3"/>
        <v>1.8461538461538463E-2</v>
      </c>
      <c r="M16" s="21">
        <v>11500</v>
      </c>
      <c r="N16" s="24">
        <f t="shared" si="4"/>
        <v>8.8461538461538466E-2</v>
      </c>
      <c r="O16" s="19">
        <v>6500</v>
      </c>
      <c r="P16" s="20">
        <f t="shared" si="5"/>
        <v>0.05</v>
      </c>
      <c r="Q16" s="21">
        <v>30500</v>
      </c>
      <c r="R16" s="22">
        <f t="shared" si="6"/>
        <v>0.23461538461538461</v>
      </c>
      <c r="S16" s="21">
        <v>20000</v>
      </c>
      <c r="T16" s="20">
        <f t="shared" si="7"/>
        <v>0.15384615384615385</v>
      </c>
      <c r="U16" s="21">
        <v>88401</v>
      </c>
      <c r="V16" s="22">
        <f t="shared" si="8"/>
        <v>0.68000769230769231</v>
      </c>
    </row>
    <row r="17" spans="1:22" x14ac:dyDescent="0.2">
      <c r="A17" s="4">
        <v>17</v>
      </c>
      <c r="B17" s="18">
        <v>140000</v>
      </c>
      <c r="C17" s="19">
        <v>15000</v>
      </c>
      <c r="D17" s="20">
        <f t="shared" si="0"/>
        <v>0.10714285714285714</v>
      </c>
      <c r="E17" s="21">
        <v>47040</v>
      </c>
      <c r="F17" s="22">
        <f t="shared" si="1"/>
        <v>0.33600000000000002</v>
      </c>
      <c r="G17" s="23">
        <f t="shared" si="9"/>
        <v>28000</v>
      </c>
      <c r="H17" s="20">
        <v>0.2</v>
      </c>
      <c r="I17" s="21">
        <v>135375</v>
      </c>
      <c r="J17" s="22">
        <f t="shared" si="2"/>
        <v>0.96696428571428572</v>
      </c>
      <c r="K17" s="19">
        <v>2400</v>
      </c>
      <c r="L17" s="20">
        <f t="shared" si="3"/>
        <v>1.7142857142857144E-2</v>
      </c>
      <c r="M17" s="21">
        <v>13500</v>
      </c>
      <c r="N17" s="24">
        <f t="shared" si="4"/>
        <v>9.6428571428571433E-2</v>
      </c>
      <c r="O17" s="19">
        <v>7000</v>
      </c>
      <c r="P17" s="20">
        <f t="shared" si="5"/>
        <v>0.05</v>
      </c>
      <c r="Q17" s="21">
        <v>40500</v>
      </c>
      <c r="R17" s="22">
        <f t="shared" si="6"/>
        <v>0.28928571428571431</v>
      </c>
      <c r="S17" s="21">
        <v>20000</v>
      </c>
      <c r="T17" s="20">
        <f t="shared" si="7"/>
        <v>0.14285714285714285</v>
      </c>
      <c r="U17" s="21">
        <v>96354</v>
      </c>
      <c r="V17" s="22">
        <f t="shared" si="8"/>
        <v>0.68824285714285716</v>
      </c>
    </row>
    <row r="18" spans="1:22" x14ac:dyDescent="0.2">
      <c r="A18" s="4">
        <v>18</v>
      </c>
      <c r="B18" s="18">
        <v>150000</v>
      </c>
      <c r="C18" s="19">
        <v>15000</v>
      </c>
      <c r="D18" s="20">
        <f t="shared" si="0"/>
        <v>0.1</v>
      </c>
      <c r="E18" s="21">
        <v>50960</v>
      </c>
      <c r="F18" s="22">
        <f t="shared" si="1"/>
        <v>0.33973333333333333</v>
      </c>
      <c r="G18" s="23">
        <f t="shared" si="9"/>
        <v>30000</v>
      </c>
      <c r="H18" s="20">
        <v>0.2</v>
      </c>
      <c r="I18" s="21">
        <v>141875</v>
      </c>
      <c r="J18" s="22">
        <f t="shared" si="2"/>
        <v>0.9458333333333333</v>
      </c>
      <c r="K18" s="19">
        <v>2400</v>
      </c>
      <c r="L18" s="20">
        <f t="shared" si="3"/>
        <v>1.6E-2</v>
      </c>
      <c r="M18" s="21">
        <v>15500</v>
      </c>
      <c r="N18" s="24">
        <f t="shared" si="4"/>
        <v>0.10333333333333333</v>
      </c>
      <c r="O18" s="19">
        <v>7500</v>
      </c>
      <c r="P18" s="20">
        <f t="shared" si="5"/>
        <v>0.05</v>
      </c>
      <c r="Q18" s="21">
        <v>40500</v>
      </c>
      <c r="R18" s="22">
        <f t="shared" si="6"/>
        <v>0.27</v>
      </c>
      <c r="S18" s="21">
        <v>20000</v>
      </c>
      <c r="T18" s="20">
        <f t="shared" si="7"/>
        <v>0.13333333333333333</v>
      </c>
      <c r="U18" s="21">
        <v>102000</v>
      </c>
      <c r="V18" s="22">
        <f t="shared" si="8"/>
        <v>0.68</v>
      </c>
    </row>
    <row r="19" spans="1:22" x14ac:dyDescent="0.2">
      <c r="A19" s="4">
        <v>19</v>
      </c>
      <c r="B19" s="18">
        <v>180000</v>
      </c>
      <c r="C19" s="19">
        <v>15000</v>
      </c>
      <c r="D19" s="20">
        <f t="shared" si="0"/>
        <v>8.3333333333333329E-2</v>
      </c>
      <c r="E19" s="21">
        <v>75600</v>
      </c>
      <c r="F19" s="22">
        <f t="shared" si="1"/>
        <v>0.42</v>
      </c>
      <c r="G19" s="23">
        <f t="shared" si="9"/>
        <v>36000</v>
      </c>
      <c r="H19" s="20">
        <v>0.2</v>
      </c>
      <c r="I19" s="21">
        <v>158400</v>
      </c>
      <c r="J19" s="22">
        <f t="shared" si="2"/>
        <v>0.88</v>
      </c>
      <c r="K19" s="19">
        <v>2400</v>
      </c>
      <c r="L19" s="20">
        <f t="shared" si="3"/>
        <v>1.3333333333333334E-2</v>
      </c>
      <c r="M19" s="21">
        <v>17500</v>
      </c>
      <c r="N19" s="24">
        <f t="shared" si="4"/>
        <v>9.7222222222222224E-2</v>
      </c>
      <c r="O19" s="19">
        <v>9000</v>
      </c>
      <c r="P19" s="20">
        <f t="shared" si="5"/>
        <v>0.05</v>
      </c>
      <c r="Q19" s="21">
        <v>44133</v>
      </c>
      <c r="R19" s="22">
        <f t="shared" si="6"/>
        <v>0.24518333333333334</v>
      </c>
      <c r="S19" s="21">
        <v>20000</v>
      </c>
      <c r="T19" s="20">
        <f t="shared" si="7"/>
        <v>0.1111111111111111</v>
      </c>
      <c r="U19" s="21">
        <v>120000</v>
      </c>
      <c r="V19" s="22">
        <f t="shared" si="8"/>
        <v>0.66666666666666663</v>
      </c>
    </row>
    <row r="20" spans="1:22" x14ac:dyDescent="0.2">
      <c r="A20" s="4">
        <v>20</v>
      </c>
      <c r="B20" s="18">
        <v>190000</v>
      </c>
      <c r="C20" s="19">
        <v>15000</v>
      </c>
      <c r="D20" s="20">
        <f t="shared" si="0"/>
        <v>7.8947368421052627E-2</v>
      </c>
      <c r="E20" s="21">
        <v>80000</v>
      </c>
      <c r="F20" s="22">
        <f t="shared" si="1"/>
        <v>0.42105263157894735</v>
      </c>
      <c r="G20" s="23">
        <f t="shared" si="9"/>
        <v>38000</v>
      </c>
      <c r="H20" s="20">
        <v>0.2</v>
      </c>
      <c r="I20" s="21">
        <v>167875</v>
      </c>
      <c r="J20" s="22">
        <f t="shared" si="2"/>
        <v>0.88355263157894737</v>
      </c>
      <c r="K20" s="19">
        <v>2400</v>
      </c>
      <c r="L20" s="20">
        <f t="shared" si="3"/>
        <v>1.2631578947368421E-2</v>
      </c>
      <c r="M20" s="21">
        <v>19500</v>
      </c>
      <c r="N20" s="24">
        <f t="shared" si="4"/>
        <v>0.10263157894736842</v>
      </c>
      <c r="O20" s="19">
        <v>9500</v>
      </c>
      <c r="P20" s="20">
        <f t="shared" si="5"/>
        <v>0.05</v>
      </c>
      <c r="Q20" s="21">
        <v>53433</v>
      </c>
      <c r="R20" s="22">
        <f t="shared" si="6"/>
        <v>0.28122631578947366</v>
      </c>
      <c r="S20" s="21">
        <v>20000</v>
      </c>
      <c r="T20" s="20">
        <f t="shared" si="7"/>
        <v>0.10526315789473684</v>
      </c>
      <c r="U20" s="21">
        <v>125000</v>
      </c>
      <c r="V20" s="22">
        <f t="shared" si="8"/>
        <v>0.65789473684210531</v>
      </c>
    </row>
    <row r="21" spans="1:22" x14ac:dyDescent="0.2">
      <c r="A21" s="4">
        <v>22</v>
      </c>
      <c r="B21" s="18">
        <v>200000</v>
      </c>
      <c r="C21" s="19">
        <v>25000</v>
      </c>
      <c r="D21" s="20">
        <f t="shared" si="0"/>
        <v>0.125</v>
      </c>
      <c r="E21" s="21">
        <v>88000</v>
      </c>
      <c r="F21" s="22">
        <f t="shared" si="1"/>
        <v>0.44</v>
      </c>
      <c r="G21" s="23">
        <f t="shared" si="9"/>
        <v>40000</v>
      </c>
      <c r="H21" s="20">
        <v>0.2</v>
      </c>
      <c r="I21" s="21">
        <v>174375</v>
      </c>
      <c r="J21" s="22">
        <f t="shared" si="2"/>
        <v>0.87187499999999996</v>
      </c>
      <c r="K21" s="19">
        <v>5000</v>
      </c>
      <c r="L21" s="20">
        <f t="shared" si="3"/>
        <v>2.5000000000000001E-2</v>
      </c>
      <c r="M21" s="21">
        <v>21500</v>
      </c>
      <c r="N21" s="24">
        <f t="shared" si="4"/>
        <v>0.1075</v>
      </c>
      <c r="O21" s="19">
        <v>20000</v>
      </c>
      <c r="P21" s="20">
        <f t="shared" si="5"/>
        <v>0.1</v>
      </c>
      <c r="Q21" s="21">
        <v>55133</v>
      </c>
      <c r="R21" s="22">
        <f t="shared" si="6"/>
        <v>0.27566499999999999</v>
      </c>
      <c r="S21" s="21">
        <v>30000</v>
      </c>
      <c r="T21" s="20">
        <f t="shared" si="7"/>
        <v>0.15</v>
      </c>
      <c r="U21" s="21">
        <v>128000</v>
      </c>
      <c r="V21" s="22">
        <f t="shared" si="8"/>
        <v>0.64</v>
      </c>
    </row>
    <row r="22" spans="1:22" x14ac:dyDescent="0.2">
      <c r="A22" s="4">
        <v>25</v>
      </c>
      <c r="B22" s="18">
        <v>225000</v>
      </c>
      <c r="C22" s="19">
        <v>25000</v>
      </c>
      <c r="D22" s="20">
        <f t="shared" si="0"/>
        <v>0.1111111111111111</v>
      </c>
      <c r="E22" s="21">
        <v>99000</v>
      </c>
      <c r="F22" s="22">
        <f t="shared" si="1"/>
        <v>0.44</v>
      </c>
      <c r="G22" s="23">
        <f t="shared" si="9"/>
        <v>45000</v>
      </c>
      <c r="H22" s="20">
        <v>0.2</v>
      </c>
      <c r="I22" s="21">
        <v>190625</v>
      </c>
      <c r="J22" s="22">
        <f t="shared" si="2"/>
        <v>0.84722222222222221</v>
      </c>
      <c r="K22" s="19">
        <v>5000</v>
      </c>
      <c r="L22" s="20">
        <f t="shared" si="3"/>
        <v>2.2222222222222223E-2</v>
      </c>
      <c r="M22" s="21">
        <v>23500</v>
      </c>
      <c r="N22" s="24">
        <f t="shared" si="4"/>
        <v>0.10444444444444445</v>
      </c>
      <c r="O22" s="19">
        <v>22500</v>
      </c>
      <c r="P22" s="20">
        <f t="shared" si="5"/>
        <v>0.1</v>
      </c>
      <c r="Q22" s="21">
        <v>59383</v>
      </c>
      <c r="R22" s="22">
        <f t="shared" si="6"/>
        <v>0.26392444444444446</v>
      </c>
      <c r="S22" s="21">
        <v>30000</v>
      </c>
      <c r="T22" s="20">
        <f t="shared" si="7"/>
        <v>0.13333333333333333</v>
      </c>
      <c r="U22" s="21">
        <v>132000</v>
      </c>
      <c r="V22" s="22">
        <f t="shared" si="8"/>
        <v>0.58666666666666667</v>
      </c>
    </row>
    <row r="23" spans="1:22" x14ac:dyDescent="0.2">
      <c r="A23" s="4">
        <v>35</v>
      </c>
      <c r="B23" s="18">
        <v>250000</v>
      </c>
      <c r="C23" s="19">
        <v>25000</v>
      </c>
      <c r="D23" s="20">
        <f t="shared" si="0"/>
        <v>0.1</v>
      </c>
      <c r="E23" s="21">
        <v>110000</v>
      </c>
      <c r="F23" s="22">
        <f t="shared" si="1"/>
        <v>0.44</v>
      </c>
      <c r="G23" s="23">
        <f t="shared" si="9"/>
        <v>50000</v>
      </c>
      <c r="H23" s="20">
        <v>0.2</v>
      </c>
      <c r="I23" s="21">
        <v>206875</v>
      </c>
      <c r="J23" s="22">
        <f t="shared" si="2"/>
        <v>0.82750000000000001</v>
      </c>
      <c r="K23" s="19">
        <v>5000</v>
      </c>
      <c r="L23" s="20">
        <f t="shared" si="3"/>
        <v>0.02</v>
      </c>
      <c r="M23" s="21">
        <v>26000</v>
      </c>
      <c r="N23" s="24">
        <f t="shared" si="4"/>
        <v>0.104</v>
      </c>
      <c r="O23" s="19">
        <v>25000</v>
      </c>
      <c r="P23" s="20">
        <f t="shared" si="5"/>
        <v>0.1</v>
      </c>
      <c r="Q23" s="21">
        <v>60000</v>
      </c>
      <c r="R23" s="22">
        <f t="shared" si="6"/>
        <v>0.24</v>
      </c>
      <c r="S23" s="21">
        <v>30000</v>
      </c>
      <c r="T23" s="20">
        <f t="shared" si="7"/>
        <v>0.12</v>
      </c>
      <c r="U23" s="21">
        <v>138000</v>
      </c>
      <c r="V23" s="22">
        <f t="shared" si="8"/>
        <v>0.55200000000000005</v>
      </c>
    </row>
    <row r="24" spans="1:22" x14ac:dyDescent="0.2">
      <c r="A24" s="4">
        <v>38</v>
      </c>
      <c r="B24" s="18">
        <v>275000</v>
      </c>
      <c r="C24" s="19">
        <v>25000</v>
      </c>
      <c r="D24" s="20">
        <f t="shared" si="0"/>
        <v>9.0909090909090912E-2</v>
      </c>
      <c r="E24" s="21">
        <v>121000</v>
      </c>
      <c r="F24" s="22">
        <f t="shared" si="1"/>
        <v>0.44</v>
      </c>
      <c r="G24" s="23">
        <f t="shared" si="9"/>
        <v>55000</v>
      </c>
      <c r="H24" s="20">
        <v>0.2</v>
      </c>
      <c r="I24" s="21">
        <v>223125</v>
      </c>
      <c r="J24" s="22">
        <f t="shared" si="2"/>
        <v>0.8113636363636364</v>
      </c>
      <c r="K24" s="19">
        <v>10000</v>
      </c>
      <c r="L24" s="20">
        <f t="shared" si="3"/>
        <v>3.6363636363636362E-2</v>
      </c>
      <c r="M24" s="21">
        <v>28500</v>
      </c>
      <c r="N24" s="24">
        <f t="shared" si="4"/>
        <v>0.10363636363636364</v>
      </c>
      <c r="O24" s="19">
        <v>27500</v>
      </c>
      <c r="P24" s="20">
        <f t="shared" si="5"/>
        <v>0.1</v>
      </c>
      <c r="Q24" s="21">
        <v>60000</v>
      </c>
      <c r="R24" s="22">
        <f t="shared" si="6"/>
        <v>0.21818181818181817</v>
      </c>
      <c r="S24" s="21">
        <v>30000</v>
      </c>
      <c r="T24" s="20">
        <f t="shared" si="7"/>
        <v>0.10909090909090909</v>
      </c>
      <c r="U24" s="21">
        <v>145000</v>
      </c>
      <c r="V24" s="22">
        <f t="shared" si="8"/>
        <v>0.52727272727272723</v>
      </c>
    </row>
    <row r="25" spans="1:22" x14ac:dyDescent="0.2">
      <c r="A25" s="4">
        <v>39</v>
      </c>
      <c r="B25" s="18">
        <v>300000</v>
      </c>
      <c r="C25" s="19">
        <v>25000</v>
      </c>
      <c r="D25" s="20">
        <f t="shared" si="0"/>
        <v>8.3333333333333329E-2</v>
      </c>
      <c r="E25" s="21">
        <v>132000</v>
      </c>
      <c r="F25" s="22">
        <f t="shared" si="1"/>
        <v>0.44</v>
      </c>
      <c r="G25" s="23">
        <f t="shared" si="9"/>
        <v>60000</v>
      </c>
      <c r="H25" s="20">
        <v>0.2</v>
      </c>
      <c r="I25" s="21">
        <v>233300</v>
      </c>
      <c r="J25" s="22">
        <f t="shared" si="2"/>
        <v>0.77766666666666662</v>
      </c>
      <c r="K25" s="19">
        <v>10000</v>
      </c>
      <c r="L25" s="20">
        <f t="shared" si="3"/>
        <v>3.3333333333333333E-2</v>
      </c>
      <c r="M25" s="21">
        <v>30000</v>
      </c>
      <c r="N25" s="24">
        <f t="shared" si="4"/>
        <v>0.1</v>
      </c>
      <c r="O25" s="19">
        <v>30000</v>
      </c>
      <c r="P25" s="20">
        <f t="shared" si="5"/>
        <v>0.1</v>
      </c>
      <c r="Q25" s="21">
        <v>60000</v>
      </c>
      <c r="R25" s="22">
        <f t="shared" si="6"/>
        <v>0.2</v>
      </c>
      <c r="S25" s="21">
        <v>30000</v>
      </c>
      <c r="T25" s="20">
        <f t="shared" si="7"/>
        <v>0.1</v>
      </c>
      <c r="U25" s="21">
        <v>152000</v>
      </c>
      <c r="V25" s="22">
        <f t="shared" si="8"/>
        <v>0.50666666666666671</v>
      </c>
    </row>
    <row r="26" spans="1:22" x14ac:dyDescent="0.2">
      <c r="A26" s="4">
        <v>42</v>
      </c>
      <c r="B26" s="18">
        <v>350000</v>
      </c>
      <c r="C26" s="19">
        <v>25000</v>
      </c>
      <c r="D26" s="20">
        <f t="shared" si="0"/>
        <v>7.1428571428571425E-2</v>
      </c>
      <c r="E26" s="21">
        <v>154000</v>
      </c>
      <c r="F26" s="22">
        <f t="shared" si="1"/>
        <v>0.44</v>
      </c>
      <c r="G26" s="23">
        <f t="shared" si="9"/>
        <v>70000</v>
      </c>
      <c r="H26" s="20">
        <v>0.2</v>
      </c>
      <c r="I26" s="21">
        <v>241500</v>
      </c>
      <c r="J26" s="22">
        <f t="shared" si="2"/>
        <v>0.69</v>
      </c>
      <c r="K26" s="19">
        <v>10000</v>
      </c>
      <c r="L26" s="20">
        <f t="shared" si="3"/>
        <v>2.8571428571428571E-2</v>
      </c>
      <c r="M26" s="21">
        <v>30000</v>
      </c>
      <c r="N26" s="24">
        <f t="shared" si="4"/>
        <v>8.5714285714285715E-2</v>
      </c>
      <c r="O26" s="19">
        <v>35000</v>
      </c>
      <c r="P26" s="20">
        <f t="shared" si="5"/>
        <v>0.1</v>
      </c>
      <c r="Q26" s="21">
        <v>60000</v>
      </c>
      <c r="R26" s="22">
        <f t="shared" si="6"/>
        <v>0.17142857142857143</v>
      </c>
      <c r="S26" s="21">
        <v>30000</v>
      </c>
      <c r="T26" s="20">
        <f t="shared" si="7"/>
        <v>8.5714285714285715E-2</v>
      </c>
      <c r="U26" s="21">
        <v>155000</v>
      </c>
      <c r="V26" s="22">
        <f t="shared" si="8"/>
        <v>0.44285714285714284</v>
      </c>
    </row>
    <row r="27" spans="1:22" x14ac:dyDescent="0.2">
      <c r="A27" s="4">
        <v>53</v>
      </c>
      <c r="B27" s="18">
        <v>400000</v>
      </c>
      <c r="C27" s="19">
        <v>50000</v>
      </c>
      <c r="D27" s="20">
        <f t="shared" si="0"/>
        <v>0.125</v>
      </c>
      <c r="E27" s="21">
        <v>176000</v>
      </c>
      <c r="F27" s="22">
        <f t="shared" si="1"/>
        <v>0.44</v>
      </c>
      <c r="G27" s="19">
        <v>120000</v>
      </c>
      <c r="H27" s="20">
        <f t="shared" ref="H27:H32" si="10">G27/B27</f>
        <v>0.3</v>
      </c>
      <c r="I27" s="21">
        <v>250000</v>
      </c>
      <c r="J27" s="22">
        <f t="shared" si="2"/>
        <v>0.625</v>
      </c>
      <c r="K27" s="19">
        <v>17500</v>
      </c>
      <c r="L27" s="20">
        <f t="shared" si="3"/>
        <v>4.3749999999999997E-2</v>
      </c>
      <c r="M27" s="21">
        <v>30000</v>
      </c>
      <c r="N27" s="24">
        <f t="shared" si="4"/>
        <v>7.4999999999999997E-2</v>
      </c>
      <c r="O27" s="19">
        <v>42500</v>
      </c>
      <c r="P27" s="20">
        <f t="shared" si="5"/>
        <v>0.10625</v>
      </c>
      <c r="Q27" s="21">
        <v>60000</v>
      </c>
      <c r="R27" s="22">
        <f t="shared" si="6"/>
        <v>0.15</v>
      </c>
      <c r="S27" s="21">
        <v>50000</v>
      </c>
      <c r="T27" s="20">
        <f t="shared" si="7"/>
        <v>0.125</v>
      </c>
      <c r="U27" s="21">
        <v>162000</v>
      </c>
      <c r="V27" s="22">
        <f t="shared" si="8"/>
        <v>0.40500000000000003</v>
      </c>
    </row>
    <row r="28" spans="1:22" x14ac:dyDescent="0.2">
      <c r="A28" s="4">
        <v>63</v>
      </c>
      <c r="B28" s="18">
        <v>450000</v>
      </c>
      <c r="C28" s="19">
        <v>50000</v>
      </c>
      <c r="D28" s="20">
        <f t="shared" si="0"/>
        <v>0.1111111111111111</v>
      </c>
      <c r="E28" s="21">
        <v>190000</v>
      </c>
      <c r="F28" s="22">
        <f t="shared" si="1"/>
        <v>0.42222222222222222</v>
      </c>
      <c r="G28" s="19">
        <v>135000</v>
      </c>
      <c r="H28" s="20">
        <f t="shared" si="10"/>
        <v>0.3</v>
      </c>
      <c r="I28" s="21">
        <v>268500</v>
      </c>
      <c r="J28" s="22">
        <f t="shared" si="2"/>
        <v>0.59666666666666668</v>
      </c>
      <c r="K28" s="19">
        <v>17500</v>
      </c>
      <c r="L28" s="20">
        <f t="shared" si="3"/>
        <v>3.888888888888889E-2</v>
      </c>
      <c r="M28" s="21">
        <v>30000</v>
      </c>
      <c r="N28" s="24">
        <f t="shared" si="4"/>
        <v>6.6666666666666666E-2</v>
      </c>
      <c r="O28" s="19">
        <v>42500</v>
      </c>
      <c r="P28" s="20">
        <f t="shared" si="5"/>
        <v>9.4444444444444442E-2</v>
      </c>
      <c r="Q28" s="21">
        <v>60000</v>
      </c>
      <c r="R28" s="22">
        <f t="shared" si="6"/>
        <v>0.13333333333333333</v>
      </c>
      <c r="S28" s="21">
        <v>50000</v>
      </c>
      <c r="T28" s="20">
        <f t="shared" si="7"/>
        <v>0.1111111111111111</v>
      </c>
      <c r="U28" s="21">
        <v>168000</v>
      </c>
      <c r="V28" s="22">
        <f t="shared" si="8"/>
        <v>0.37333333333333335</v>
      </c>
    </row>
    <row r="29" spans="1:22" x14ac:dyDescent="0.2">
      <c r="A29" s="4">
        <v>73</v>
      </c>
      <c r="B29" s="18">
        <v>500000</v>
      </c>
      <c r="C29" s="19">
        <v>50000</v>
      </c>
      <c r="D29" s="20">
        <f t="shared" si="0"/>
        <v>0.1</v>
      </c>
      <c r="E29" s="21">
        <v>190000</v>
      </c>
      <c r="F29" s="22">
        <f t="shared" si="1"/>
        <v>0.38</v>
      </c>
      <c r="G29" s="19">
        <v>150000</v>
      </c>
      <c r="H29" s="20">
        <f t="shared" si="10"/>
        <v>0.3</v>
      </c>
      <c r="I29" s="21">
        <v>287000</v>
      </c>
      <c r="J29" s="22">
        <f t="shared" si="2"/>
        <v>0.57399999999999995</v>
      </c>
      <c r="K29" s="19">
        <v>17500</v>
      </c>
      <c r="L29" s="20">
        <f t="shared" si="3"/>
        <v>3.5000000000000003E-2</v>
      </c>
      <c r="M29" s="21">
        <v>30000</v>
      </c>
      <c r="N29" s="24">
        <f t="shared" si="4"/>
        <v>0.06</v>
      </c>
      <c r="O29" s="19">
        <v>42500</v>
      </c>
      <c r="P29" s="20">
        <f t="shared" si="5"/>
        <v>8.5000000000000006E-2</v>
      </c>
      <c r="Q29" s="21">
        <v>60000</v>
      </c>
      <c r="R29" s="22">
        <f t="shared" si="6"/>
        <v>0.12</v>
      </c>
      <c r="S29" s="21">
        <v>50000</v>
      </c>
      <c r="T29" s="20">
        <f t="shared" si="7"/>
        <v>0.1</v>
      </c>
      <c r="U29" s="21">
        <v>172000</v>
      </c>
      <c r="V29" s="22">
        <f t="shared" si="8"/>
        <v>0.34399999999999997</v>
      </c>
    </row>
    <row r="30" spans="1:22" x14ac:dyDescent="0.2">
      <c r="A30" s="4">
        <v>81</v>
      </c>
      <c r="B30" s="18">
        <v>550000</v>
      </c>
      <c r="C30" s="19">
        <v>50000</v>
      </c>
      <c r="D30" s="20">
        <f t="shared" si="0"/>
        <v>9.0909090909090912E-2</v>
      </c>
      <c r="E30" s="21">
        <v>190000</v>
      </c>
      <c r="F30" s="22">
        <f t="shared" si="1"/>
        <v>0.34545454545454546</v>
      </c>
      <c r="G30" s="19">
        <v>165000</v>
      </c>
      <c r="H30" s="20">
        <f t="shared" si="10"/>
        <v>0.3</v>
      </c>
      <c r="I30" s="21">
        <v>305500</v>
      </c>
      <c r="J30" s="22">
        <f t="shared" si="2"/>
        <v>0.55545454545454542</v>
      </c>
      <c r="K30" s="19">
        <v>17500</v>
      </c>
      <c r="L30" s="20">
        <f t="shared" si="3"/>
        <v>3.1818181818181815E-2</v>
      </c>
      <c r="M30" s="21">
        <v>30000</v>
      </c>
      <c r="N30" s="24">
        <f t="shared" si="4"/>
        <v>5.4545454545454543E-2</v>
      </c>
      <c r="O30" s="19">
        <v>42500</v>
      </c>
      <c r="P30" s="20">
        <f t="shared" si="5"/>
        <v>7.7272727272727271E-2</v>
      </c>
      <c r="Q30" s="21">
        <v>60000</v>
      </c>
      <c r="R30" s="22">
        <f t="shared" si="6"/>
        <v>0.10909090909090909</v>
      </c>
      <c r="S30" s="21">
        <v>50000</v>
      </c>
      <c r="T30" s="20">
        <f t="shared" si="7"/>
        <v>9.0909090909090912E-2</v>
      </c>
      <c r="U30" s="21">
        <v>180000</v>
      </c>
      <c r="V30" s="22">
        <f t="shared" si="8"/>
        <v>0.32727272727272727</v>
      </c>
    </row>
    <row r="31" spans="1:22" x14ac:dyDescent="0.2">
      <c r="A31" s="4">
        <v>81</v>
      </c>
      <c r="B31" s="18">
        <v>600000</v>
      </c>
      <c r="C31" s="19">
        <v>50000</v>
      </c>
      <c r="D31" s="20">
        <f t="shared" si="0"/>
        <v>8.3333333333333329E-2</v>
      </c>
      <c r="E31" s="21">
        <v>190000</v>
      </c>
      <c r="F31" s="22">
        <f t="shared" si="1"/>
        <v>0.31666666666666665</v>
      </c>
      <c r="G31" s="19">
        <v>180000</v>
      </c>
      <c r="H31" s="20">
        <f t="shared" si="10"/>
        <v>0.3</v>
      </c>
      <c r="I31" s="21">
        <v>324000</v>
      </c>
      <c r="J31" s="22">
        <f t="shared" si="2"/>
        <v>0.54</v>
      </c>
      <c r="K31" s="19">
        <v>17500</v>
      </c>
      <c r="L31" s="20">
        <f t="shared" si="3"/>
        <v>2.9166666666666667E-2</v>
      </c>
      <c r="M31" s="21">
        <v>30000</v>
      </c>
      <c r="N31" s="24">
        <f t="shared" si="4"/>
        <v>0.05</v>
      </c>
      <c r="O31" s="19">
        <v>42500</v>
      </c>
      <c r="P31" s="20">
        <f t="shared" si="5"/>
        <v>7.0833333333333331E-2</v>
      </c>
      <c r="Q31" s="21">
        <v>60000</v>
      </c>
      <c r="R31" s="22">
        <f t="shared" si="6"/>
        <v>0.1</v>
      </c>
      <c r="S31" s="21">
        <v>50000</v>
      </c>
      <c r="T31" s="20">
        <f t="shared" si="7"/>
        <v>8.3333333333333329E-2</v>
      </c>
      <c r="U31" s="21">
        <v>180000</v>
      </c>
      <c r="V31" s="22">
        <f t="shared" si="8"/>
        <v>0.3</v>
      </c>
    </row>
    <row r="32" spans="1:22" x14ac:dyDescent="0.2">
      <c r="A32" s="62">
        <v>81</v>
      </c>
      <c r="B32" s="63">
        <v>676788</v>
      </c>
      <c r="C32" s="64">
        <v>50000</v>
      </c>
      <c r="D32" s="65">
        <f t="shared" si="0"/>
        <v>7.3878378458246893E-2</v>
      </c>
      <c r="E32" s="66">
        <v>190000</v>
      </c>
      <c r="F32" s="67">
        <f t="shared" si="1"/>
        <v>0.28073783814133818</v>
      </c>
      <c r="G32" s="64">
        <v>194291</v>
      </c>
      <c r="H32" s="65">
        <f t="shared" si="10"/>
        <v>0.28707808058062495</v>
      </c>
      <c r="I32" s="66">
        <v>340399</v>
      </c>
      <c r="J32" s="67">
        <f t="shared" si="2"/>
        <v>0.50296252297617572</v>
      </c>
      <c r="K32" s="64">
        <v>17500</v>
      </c>
      <c r="L32" s="20">
        <f t="shared" si="3"/>
        <v>2.5857432460386413E-2</v>
      </c>
      <c r="M32" s="21">
        <v>30000</v>
      </c>
      <c r="N32" s="68">
        <f t="shared" si="4"/>
        <v>4.4327027074948136E-2</v>
      </c>
      <c r="O32" s="64">
        <v>42500</v>
      </c>
      <c r="P32" s="65">
        <f t="shared" si="5"/>
        <v>6.2796621689509863E-2</v>
      </c>
      <c r="Q32" s="66">
        <v>60000</v>
      </c>
      <c r="R32" s="67">
        <f t="shared" si="6"/>
        <v>8.8654054149896272E-2</v>
      </c>
      <c r="S32" s="66">
        <v>50000</v>
      </c>
      <c r="T32" s="65">
        <f t="shared" si="7"/>
        <v>7.3878378458246893E-2</v>
      </c>
      <c r="U32" s="66">
        <v>180000</v>
      </c>
      <c r="V32" s="67">
        <f t="shared" si="8"/>
        <v>0.26596216244968884</v>
      </c>
    </row>
    <row r="33" spans="1:22" x14ac:dyDescent="0.2">
      <c r="B33" s="69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</row>
    <row r="34" spans="1:22" x14ac:dyDescent="0.2">
      <c r="E34" s="40"/>
      <c r="F34" s="41"/>
      <c r="G34" s="41"/>
      <c r="H34" s="41" t="s">
        <v>20</v>
      </c>
      <c r="I34" s="41"/>
      <c r="J34" s="41"/>
      <c r="K34" s="41"/>
      <c r="L34" s="41"/>
      <c r="M34" s="41"/>
      <c r="N34" s="41"/>
      <c r="O34" s="41"/>
      <c r="P34" s="42"/>
    </row>
    <row r="35" spans="1:22" x14ac:dyDescent="0.2">
      <c r="E35" s="44" t="s">
        <v>21</v>
      </c>
      <c r="F35" s="45" t="s">
        <v>22</v>
      </c>
      <c r="G35" s="45" t="s">
        <v>23</v>
      </c>
      <c r="H35" s="45" t="s">
        <v>24</v>
      </c>
      <c r="I35" s="45" t="s">
        <v>25</v>
      </c>
      <c r="J35" s="45" t="s">
        <v>26</v>
      </c>
      <c r="K35" s="45" t="s">
        <v>27</v>
      </c>
      <c r="L35" s="45" t="s">
        <v>28</v>
      </c>
      <c r="M35" s="45" t="s">
        <v>29</v>
      </c>
      <c r="N35" s="45" t="s">
        <v>30</v>
      </c>
      <c r="O35" s="45" t="s">
        <v>31</v>
      </c>
      <c r="P35" s="46" t="s">
        <v>32</v>
      </c>
    </row>
    <row r="36" spans="1:22" x14ac:dyDescent="0.2">
      <c r="E36" s="47">
        <v>4200</v>
      </c>
      <c r="F36" s="48">
        <v>4200</v>
      </c>
      <c r="G36" s="48">
        <v>4000</v>
      </c>
      <c r="H36" s="48">
        <v>2720</v>
      </c>
      <c r="I36" s="48">
        <v>1250</v>
      </c>
      <c r="J36" s="48">
        <v>1250</v>
      </c>
      <c r="K36" s="48">
        <v>1250</v>
      </c>
      <c r="L36" s="48">
        <v>1250</v>
      </c>
      <c r="M36" s="48">
        <v>1250</v>
      </c>
      <c r="N36" s="48">
        <v>1800</v>
      </c>
      <c r="O36" s="48">
        <v>3000</v>
      </c>
      <c r="P36" s="49">
        <v>4200</v>
      </c>
    </row>
    <row r="37" spans="1:22" x14ac:dyDescent="0.2">
      <c r="E37" s="50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2"/>
      <c r="S37" s="70"/>
      <c r="T37" s="70"/>
      <c r="U37" s="70"/>
    </row>
    <row r="38" spans="1:22" x14ac:dyDescent="0.2">
      <c r="B38" s="6"/>
      <c r="C38" s="6"/>
      <c r="E38" s="6"/>
      <c r="F38" s="6"/>
      <c r="G38" s="6"/>
      <c r="I38" s="6"/>
      <c r="J38" s="6"/>
      <c r="K38" s="8"/>
      <c r="O38" s="6"/>
      <c r="P38" s="6"/>
      <c r="Q38" s="6"/>
      <c r="R38" s="6"/>
      <c r="S38" s="8"/>
    </row>
    <row r="39" spans="1:22" x14ac:dyDescent="0.2">
      <c r="C39" s="6"/>
      <c r="D39" s="6"/>
      <c r="E39" s="6" t="s">
        <v>46</v>
      </c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</row>
    <row r="40" spans="1:22" ht="15.75" thickBot="1" x14ac:dyDescent="0.25"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</row>
    <row r="41" spans="1:22" x14ac:dyDescent="0.2">
      <c r="A41" s="1"/>
      <c r="B41" s="2" t="s">
        <v>0</v>
      </c>
      <c r="C41" s="185" t="s">
        <v>1</v>
      </c>
      <c r="D41" s="186"/>
      <c r="E41" s="186"/>
      <c r="F41" s="187"/>
      <c r="G41" s="185" t="s">
        <v>2</v>
      </c>
      <c r="H41" s="186"/>
      <c r="I41" s="186"/>
      <c r="J41" s="187"/>
      <c r="K41" s="185" t="s">
        <v>3</v>
      </c>
      <c r="L41" s="186"/>
      <c r="M41" s="186"/>
      <c r="N41" s="187"/>
      <c r="O41" s="185" t="s">
        <v>3</v>
      </c>
      <c r="P41" s="186"/>
      <c r="Q41" s="186"/>
      <c r="R41" s="187"/>
      <c r="S41" s="185" t="s">
        <v>4</v>
      </c>
      <c r="T41" s="186"/>
      <c r="U41" s="186"/>
      <c r="V41" s="168"/>
    </row>
    <row r="42" spans="1:22" x14ac:dyDescent="0.2">
      <c r="A42" s="3"/>
      <c r="B42" s="4" t="s">
        <v>5</v>
      </c>
      <c r="C42" s="181" t="s">
        <v>6</v>
      </c>
      <c r="D42" s="182"/>
      <c r="E42" s="182"/>
      <c r="F42" s="183"/>
      <c r="G42" s="181" t="s">
        <v>7</v>
      </c>
      <c r="H42" s="182"/>
      <c r="I42" s="182"/>
      <c r="J42" s="183"/>
      <c r="K42" s="181" t="s">
        <v>47</v>
      </c>
      <c r="L42" s="182"/>
      <c r="M42" s="182"/>
      <c r="N42" s="183"/>
      <c r="O42" s="181" t="s">
        <v>44</v>
      </c>
      <c r="P42" s="182"/>
      <c r="Q42" s="182"/>
      <c r="R42" s="183"/>
      <c r="S42" s="188" t="s">
        <v>12</v>
      </c>
      <c r="T42" s="189"/>
      <c r="U42" s="189"/>
      <c r="V42" s="170"/>
    </row>
    <row r="43" spans="1:22" x14ac:dyDescent="0.2">
      <c r="A43" s="3"/>
      <c r="B43" s="9"/>
      <c r="C43" s="5"/>
      <c r="D43" s="6" t="s">
        <v>13</v>
      </c>
      <c r="E43" s="6"/>
      <c r="F43" s="7" t="s">
        <v>14</v>
      </c>
      <c r="G43" s="5"/>
      <c r="H43" s="6" t="s">
        <v>13</v>
      </c>
      <c r="I43" s="6"/>
      <c r="J43" s="7" t="s">
        <v>14</v>
      </c>
      <c r="K43" s="5"/>
      <c r="L43" s="6" t="s">
        <v>13</v>
      </c>
      <c r="M43" s="6"/>
      <c r="N43" s="7" t="s">
        <v>14</v>
      </c>
      <c r="O43" s="5"/>
      <c r="P43" s="6" t="s">
        <v>13</v>
      </c>
      <c r="Q43" s="6"/>
      <c r="R43" s="7" t="s">
        <v>14</v>
      </c>
      <c r="S43" s="6"/>
      <c r="T43" s="6" t="s">
        <v>13</v>
      </c>
      <c r="U43" s="6"/>
      <c r="V43" s="10" t="s">
        <v>14</v>
      </c>
    </row>
    <row r="44" spans="1:22" x14ac:dyDescent="0.2">
      <c r="A44" s="11" t="s">
        <v>15</v>
      </c>
      <c r="B44" s="12" t="s">
        <v>16</v>
      </c>
      <c r="C44" s="13" t="s">
        <v>17</v>
      </c>
      <c r="D44" s="14" t="s">
        <v>18</v>
      </c>
      <c r="E44" s="14" t="s">
        <v>19</v>
      </c>
      <c r="F44" s="15" t="s">
        <v>18</v>
      </c>
      <c r="G44" s="13" t="s">
        <v>17</v>
      </c>
      <c r="H44" s="14" t="s">
        <v>18</v>
      </c>
      <c r="I44" s="14" t="s">
        <v>19</v>
      </c>
      <c r="J44" s="15" t="s">
        <v>18</v>
      </c>
      <c r="K44" s="13" t="s">
        <v>17</v>
      </c>
      <c r="L44" s="14" t="s">
        <v>18</v>
      </c>
      <c r="M44" s="14" t="s">
        <v>19</v>
      </c>
      <c r="N44" s="15" t="s">
        <v>18</v>
      </c>
      <c r="O44" s="13" t="s">
        <v>17</v>
      </c>
      <c r="P44" s="14" t="s">
        <v>18</v>
      </c>
      <c r="Q44" s="14" t="s">
        <v>19</v>
      </c>
      <c r="R44" s="15" t="s">
        <v>18</v>
      </c>
      <c r="S44" s="14" t="s">
        <v>17</v>
      </c>
      <c r="T44" s="14" t="s">
        <v>18</v>
      </c>
      <c r="U44" s="14" t="s">
        <v>19</v>
      </c>
      <c r="V44" s="16" t="s">
        <v>18</v>
      </c>
    </row>
    <row r="45" spans="1:22" x14ac:dyDescent="0.2">
      <c r="A45" s="17">
        <v>0</v>
      </c>
      <c r="B45" s="18">
        <v>40000</v>
      </c>
      <c r="C45" s="19">
        <v>0</v>
      </c>
      <c r="D45" s="20">
        <f>C45/B45</f>
        <v>0</v>
      </c>
      <c r="E45" s="21">
        <f>B45*0.5</f>
        <v>20000</v>
      </c>
      <c r="F45" s="22">
        <f>E45/B45</f>
        <v>0.5</v>
      </c>
      <c r="G45" s="23">
        <f>B45*0.2</f>
        <v>8000</v>
      </c>
      <c r="H45" s="20">
        <v>0.2</v>
      </c>
      <c r="I45" s="21">
        <f>B45*0.75</f>
        <v>30000</v>
      </c>
      <c r="J45" s="22">
        <f>I45/B45</f>
        <v>0.75</v>
      </c>
      <c r="K45" s="19">
        <v>0</v>
      </c>
      <c r="L45" s="20">
        <f t="shared" ref="L45:L82" si="11">K45/B45</f>
        <v>0</v>
      </c>
      <c r="M45" s="21">
        <f>B45*0.1</f>
        <v>4000</v>
      </c>
      <c r="N45" s="24">
        <f>M45/B45</f>
        <v>0.1</v>
      </c>
      <c r="O45" s="23">
        <f t="shared" ref="O45:O76" si="12">B45*P45</f>
        <v>2000</v>
      </c>
      <c r="P45" s="20">
        <v>0.05</v>
      </c>
      <c r="Q45" s="21">
        <v>12000</v>
      </c>
      <c r="R45" s="22">
        <f t="shared" ref="R45:R85" si="13">Q45/B45</f>
        <v>0.3</v>
      </c>
      <c r="S45" s="21">
        <v>0</v>
      </c>
      <c r="T45" s="20">
        <f>S45/B45</f>
        <v>0</v>
      </c>
      <c r="U45" s="21">
        <f>B45*0.5</f>
        <v>20000</v>
      </c>
      <c r="V45" s="71">
        <f>U45/B45</f>
        <v>0.5</v>
      </c>
    </row>
    <row r="46" spans="1:22" x14ac:dyDescent="0.2">
      <c r="A46" s="17">
        <v>1</v>
      </c>
      <c r="B46" s="18">
        <v>43333</v>
      </c>
      <c r="C46" s="19">
        <v>0</v>
      </c>
      <c r="D46" s="20">
        <f t="shared" ref="D46:D51" si="14">C46/B46</f>
        <v>0</v>
      </c>
      <c r="E46" s="21">
        <f t="shared" ref="E46:E85" si="15">B46*0.5</f>
        <v>21666.5</v>
      </c>
      <c r="F46" s="22">
        <f t="shared" ref="F46:F85" si="16">E46/B46</f>
        <v>0.5</v>
      </c>
      <c r="G46" s="23">
        <f>H46*B46</f>
        <v>8666.6</v>
      </c>
      <c r="H46" s="20">
        <v>0.2</v>
      </c>
      <c r="I46" s="21">
        <f t="shared" ref="I46:I85" si="17">B46*0.75</f>
        <v>32499.75</v>
      </c>
      <c r="J46" s="22">
        <f t="shared" ref="J46:J85" si="18">I46/B46</f>
        <v>0.75</v>
      </c>
      <c r="K46" s="19">
        <v>0</v>
      </c>
      <c r="L46" s="20">
        <f t="shared" si="11"/>
        <v>0</v>
      </c>
      <c r="M46" s="21">
        <f t="shared" ref="M46:M84" si="19">B46*0.1</f>
        <v>4333.3</v>
      </c>
      <c r="N46" s="24">
        <f t="shared" ref="N46:N85" si="20">M46/B46</f>
        <v>0.1</v>
      </c>
      <c r="O46" s="23">
        <f t="shared" si="12"/>
        <v>2166.65</v>
      </c>
      <c r="P46" s="20">
        <v>0.05</v>
      </c>
      <c r="Q46" s="21">
        <v>12000</v>
      </c>
      <c r="R46" s="22">
        <f t="shared" si="13"/>
        <v>0.27692520711697782</v>
      </c>
      <c r="S46" s="21">
        <v>0</v>
      </c>
      <c r="T46" s="20">
        <f t="shared" ref="T46:T85" si="21">S46/B46</f>
        <v>0</v>
      </c>
      <c r="U46" s="21">
        <f t="shared" ref="U46:U85" si="22">B46*0.5</f>
        <v>21666.5</v>
      </c>
      <c r="V46" s="71">
        <f t="shared" ref="V46:V85" si="23">U46/B46</f>
        <v>0.5</v>
      </c>
    </row>
    <row r="47" spans="1:22" x14ac:dyDescent="0.2">
      <c r="A47" s="17">
        <v>2</v>
      </c>
      <c r="B47" s="18">
        <v>46666</v>
      </c>
      <c r="C47" s="19">
        <v>0</v>
      </c>
      <c r="D47" s="20">
        <f t="shared" si="14"/>
        <v>0</v>
      </c>
      <c r="E47" s="21">
        <f t="shared" si="15"/>
        <v>23333</v>
      </c>
      <c r="F47" s="22">
        <f t="shared" si="16"/>
        <v>0.5</v>
      </c>
      <c r="G47" s="23">
        <f>H47*B47</f>
        <v>9333.2000000000007</v>
      </c>
      <c r="H47" s="20">
        <v>0.2</v>
      </c>
      <c r="I47" s="21">
        <f t="shared" si="17"/>
        <v>34999.5</v>
      </c>
      <c r="J47" s="22">
        <f t="shared" si="18"/>
        <v>0.75</v>
      </c>
      <c r="K47" s="19">
        <v>0</v>
      </c>
      <c r="L47" s="20">
        <f t="shared" si="11"/>
        <v>0</v>
      </c>
      <c r="M47" s="21">
        <f t="shared" si="19"/>
        <v>4666.6000000000004</v>
      </c>
      <c r="N47" s="24">
        <f t="shared" si="20"/>
        <v>0.1</v>
      </c>
      <c r="O47" s="23">
        <f t="shared" si="12"/>
        <v>2333.3000000000002</v>
      </c>
      <c r="P47" s="20">
        <v>0.05</v>
      </c>
      <c r="Q47" s="21">
        <v>12000</v>
      </c>
      <c r="R47" s="22">
        <f t="shared" si="13"/>
        <v>0.25714653066472376</v>
      </c>
      <c r="S47" s="21">
        <v>0</v>
      </c>
      <c r="T47" s="20">
        <f t="shared" si="21"/>
        <v>0</v>
      </c>
      <c r="U47" s="21">
        <f t="shared" si="22"/>
        <v>23333</v>
      </c>
      <c r="V47" s="71">
        <f t="shared" si="23"/>
        <v>0.5</v>
      </c>
    </row>
    <row r="48" spans="1:22" x14ac:dyDescent="0.2">
      <c r="A48" s="17">
        <v>3</v>
      </c>
      <c r="B48" s="18">
        <v>50000</v>
      </c>
      <c r="C48" s="19">
        <v>0</v>
      </c>
      <c r="D48" s="20">
        <f t="shared" si="14"/>
        <v>0</v>
      </c>
      <c r="E48" s="21">
        <f t="shared" si="15"/>
        <v>25000</v>
      </c>
      <c r="F48" s="22">
        <f t="shared" si="16"/>
        <v>0.5</v>
      </c>
      <c r="G48" s="23">
        <f>B48*0.2</f>
        <v>10000</v>
      </c>
      <c r="H48" s="20">
        <v>0.2</v>
      </c>
      <c r="I48" s="21">
        <f t="shared" si="17"/>
        <v>37500</v>
      </c>
      <c r="J48" s="22">
        <f t="shared" si="18"/>
        <v>0.75</v>
      </c>
      <c r="K48" s="19">
        <v>0</v>
      </c>
      <c r="L48" s="20">
        <f t="shared" si="11"/>
        <v>0</v>
      </c>
      <c r="M48" s="21">
        <f t="shared" si="19"/>
        <v>5000</v>
      </c>
      <c r="N48" s="24">
        <f t="shared" si="20"/>
        <v>0.1</v>
      </c>
      <c r="O48" s="23">
        <f t="shared" si="12"/>
        <v>2500</v>
      </c>
      <c r="P48" s="20">
        <v>0.05</v>
      </c>
      <c r="Q48" s="21">
        <v>12000</v>
      </c>
      <c r="R48" s="22">
        <f t="shared" si="13"/>
        <v>0.24</v>
      </c>
      <c r="S48" s="21">
        <v>0</v>
      </c>
      <c r="T48" s="20">
        <f t="shared" si="21"/>
        <v>0</v>
      </c>
      <c r="U48" s="21">
        <f t="shared" si="22"/>
        <v>25000</v>
      </c>
      <c r="V48" s="71">
        <f t="shared" si="23"/>
        <v>0.5</v>
      </c>
    </row>
    <row r="49" spans="1:22" x14ac:dyDescent="0.2">
      <c r="A49" s="17">
        <v>4</v>
      </c>
      <c r="B49" s="18">
        <v>55000</v>
      </c>
      <c r="C49" s="19">
        <v>0</v>
      </c>
      <c r="D49" s="20">
        <f t="shared" si="14"/>
        <v>0</v>
      </c>
      <c r="E49" s="21">
        <f t="shared" si="15"/>
        <v>27500</v>
      </c>
      <c r="F49" s="22">
        <f t="shared" si="16"/>
        <v>0.5</v>
      </c>
      <c r="G49" s="19">
        <f>$B49*H49</f>
        <v>11000</v>
      </c>
      <c r="H49" s="20">
        <v>0.2</v>
      </c>
      <c r="I49" s="21">
        <f t="shared" si="17"/>
        <v>41250</v>
      </c>
      <c r="J49" s="22">
        <f t="shared" si="18"/>
        <v>0.75</v>
      </c>
      <c r="K49" s="19">
        <v>0</v>
      </c>
      <c r="L49" s="20">
        <f t="shared" si="11"/>
        <v>0</v>
      </c>
      <c r="M49" s="21">
        <f t="shared" si="19"/>
        <v>5500</v>
      </c>
      <c r="N49" s="24">
        <f t="shared" si="20"/>
        <v>0.1</v>
      </c>
      <c r="O49" s="23">
        <f t="shared" si="12"/>
        <v>2750</v>
      </c>
      <c r="P49" s="20">
        <v>0.05</v>
      </c>
      <c r="Q49" s="21">
        <v>12000</v>
      </c>
      <c r="R49" s="22">
        <f t="shared" si="13"/>
        <v>0.21818181818181817</v>
      </c>
      <c r="S49" s="21">
        <v>0</v>
      </c>
      <c r="T49" s="20">
        <f t="shared" si="21"/>
        <v>0</v>
      </c>
      <c r="U49" s="21">
        <f t="shared" si="22"/>
        <v>27500</v>
      </c>
      <c r="V49" s="71">
        <f t="shared" si="23"/>
        <v>0.5</v>
      </c>
    </row>
    <row r="50" spans="1:22" x14ac:dyDescent="0.2">
      <c r="A50" s="17">
        <v>5</v>
      </c>
      <c r="B50" s="18">
        <v>60000</v>
      </c>
      <c r="C50" s="19">
        <v>0</v>
      </c>
      <c r="D50" s="20">
        <f t="shared" si="14"/>
        <v>0</v>
      </c>
      <c r="E50" s="21">
        <f t="shared" si="15"/>
        <v>30000</v>
      </c>
      <c r="F50" s="22">
        <f t="shared" si="16"/>
        <v>0.5</v>
      </c>
      <c r="G50" s="23">
        <f>B50*0.2</f>
        <v>12000</v>
      </c>
      <c r="H50" s="20">
        <v>0.2</v>
      </c>
      <c r="I50" s="21">
        <f t="shared" si="17"/>
        <v>45000</v>
      </c>
      <c r="J50" s="22">
        <f t="shared" si="18"/>
        <v>0.75</v>
      </c>
      <c r="K50" s="19">
        <v>0</v>
      </c>
      <c r="L50" s="20">
        <f t="shared" si="11"/>
        <v>0</v>
      </c>
      <c r="M50" s="21">
        <f t="shared" si="19"/>
        <v>6000</v>
      </c>
      <c r="N50" s="24">
        <f t="shared" si="20"/>
        <v>0.1</v>
      </c>
      <c r="O50" s="23">
        <f t="shared" si="12"/>
        <v>3000</v>
      </c>
      <c r="P50" s="20">
        <v>0.05</v>
      </c>
      <c r="Q50" s="21">
        <v>12000</v>
      </c>
      <c r="R50" s="22">
        <f t="shared" si="13"/>
        <v>0.2</v>
      </c>
      <c r="S50" s="21">
        <v>0</v>
      </c>
      <c r="T50" s="20">
        <f t="shared" si="21"/>
        <v>0</v>
      </c>
      <c r="U50" s="21">
        <f t="shared" si="22"/>
        <v>30000</v>
      </c>
      <c r="V50" s="71">
        <f t="shared" si="23"/>
        <v>0.5</v>
      </c>
    </row>
    <row r="51" spans="1:22" x14ac:dyDescent="0.2">
      <c r="A51" s="17">
        <v>6</v>
      </c>
      <c r="B51" s="18">
        <v>65000</v>
      </c>
      <c r="C51" s="19">
        <v>0</v>
      </c>
      <c r="D51" s="20">
        <f t="shared" si="14"/>
        <v>0</v>
      </c>
      <c r="E51" s="21">
        <f t="shared" si="15"/>
        <v>32500</v>
      </c>
      <c r="F51" s="22">
        <f t="shared" si="16"/>
        <v>0.5</v>
      </c>
      <c r="G51" s="19">
        <f>$B51*H51</f>
        <v>13000</v>
      </c>
      <c r="H51" s="20">
        <v>0.2</v>
      </c>
      <c r="I51" s="21">
        <f t="shared" si="17"/>
        <v>48750</v>
      </c>
      <c r="J51" s="22">
        <f t="shared" si="18"/>
        <v>0.75</v>
      </c>
      <c r="K51" s="19">
        <v>0</v>
      </c>
      <c r="L51" s="20">
        <f t="shared" si="11"/>
        <v>0</v>
      </c>
      <c r="M51" s="21">
        <f t="shared" si="19"/>
        <v>6500</v>
      </c>
      <c r="N51" s="24">
        <f t="shared" si="20"/>
        <v>0.1</v>
      </c>
      <c r="O51" s="23">
        <f t="shared" si="12"/>
        <v>3250</v>
      </c>
      <c r="P51" s="20">
        <v>0.05</v>
      </c>
      <c r="Q51" s="21">
        <v>12000</v>
      </c>
      <c r="R51" s="22">
        <f t="shared" si="13"/>
        <v>0.18461538461538463</v>
      </c>
      <c r="S51" s="21">
        <v>0</v>
      </c>
      <c r="T51" s="20">
        <f t="shared" si="21"/>
        <v>0</v>
      </c>
      <c r="U51" s="21">
        <f t="shared" si="22"/>
        <v>32500</v>
      </c>
      <c r="V51" s="71">
        <f t="shared" si="23"/>
        <v>0.5</v>
      </c>
    </row>
    <row r="52" spans="1:22" x14ac:dyDescent="0.2">
      <c r="A52" s="17">
        <v>7</v>
      </c>
      <c r="B52" s="18">
        <v>70000</v>
      </c>
      <c r="C52" s="19">
        <v>0</v>
      </c>
      <c r="D52" s="20">
        <f>C52/B52</f>
        <v>0</v>
      </c>
      <c r="E52" s="21">
        <f t="shared" si="15"/>
        <v>35000</v>
      </c>
      <c r="F52" s="22">
        <f t="shared" si="16"/>
        <v>0.5</v>
      </c>
      <c r="G52" s="23">
        <f>B52*0.2</f>
        <v>14000</v>
      </c>
      <c r="H52" s="20">
        <v>0.2</v>
      </c>
      <c r="I52" s="21">
        <f t="shared" si="17"/>
        <v>52500</v>
      </c>
      <c r="J52" s="22">
        <f t="shared" si="18"/>
        <v>0.75</v>
      </c>
      <c r="K52" s="19">
        <v>0</v>
      </c>
      <c r="L52" s="20">
        <f t="shared" si="11"/>
        <v>0</v>
      </c>
      <c r="M52" s="21">
        <f t="shared" si="19"/>
        <v>7000</v>
      </c>
      <c r="N52" s="24">
        <f t="shared" si="20"/>
        <v>0.1</v>
      </c>
      <c r="O52" s="23">
        <f t="shared" si="12"/>
        <v>3500</v>
      </c>
      <c r="P52" s="20">
        <v>0.05</v>
      </c>
      <c r="Q52" s="21">
        <v>12000</v>
      </c>
      <c r="R52" s="22">
        <f t="shared" si="13"/>
        <v>0.17142857142857143</v>
      </c>
      <c r="S52" s="21">
        <v>0</v>
      </c>
      <c r="T52" s="20">
        <f t="shared" si="21"/>
        <v>0</v>
      </c>
      <c r="U52" s="21">
        <f t="shared" si="22"/>
        <v>35000</v>
      </c>
      <c r="V52" s="71">
        <f t="shared" si="23"/>
        <v>0.5</v>
      </c>
    </row>
    <row r="53" spans="1:22" x14ac:dyDescent="0.2">
      <c r="A53" s="17">
        <v>8</v>
      </c>
      <c r="B53" s="18">
        <v>75000</v>
      </c>
      <c r="C53" s="19">
        <v>0</v>
      </c>
      <c r="D53" s="20">
        <f>C53/B53</f>
        <v>0</v>
      </c>
      <c r="E53" s="21">
        <f t="shared" si="15"/>
        <v>37500</v>
      </c>
      <c r="F53" s="22">
        <f t="shared" si="16"/>
        <v>0.5</v>
      </c>
      <c r="G53" s="19">
        <f>$B53*H53</f>
        <v>15000</v>
      </c>
      <c r="H53" s="20">
        <v>0.2</v>
      </c>
      <c r="I53" s="21">
        <f t="shared" si="17"/>
        <v>56250</v>
      </c>
      <c r="J53" s="22">
        <f t="shared" si="18"/>
        <v>0.75</v>
      </c>
      <c r="K53" s="19">
        <v>0</v>
      </c>
      <c r="L53" s="20">
        <f t="shared" si="11"/>
        <v>0</v>
      </c>
      <c r="M53" s="21">
        <f t="shared" si="19"/>
        <v>7500</v>
      </c>
      <c r="N53" s="24">
        <f t="shared" si="20"/>
        <v>0.1</v>
      </c>
      <c r="O53" s="23">
        <f t="shared" si="12"/>
        <v>3750</v>
      </c>
      <c r="P53" s="20">
        <v>0.05</v>
      </c>
      <c r="Q53" s="21">
        <v>12000</v>
      </c>
      <c r="R53" s="22">
        <f t="shared" si="13"/>
        <v>0.16</v>
      </c>
      <c r="S53" s="21">
        <v>0</v>
      </c>
      <c r="T53" s="20">
        <f t="shared" si="21"/>
        <v>0</v>
      </c>
      <c r="U53" s="21">
        <f t="shared" si="22"/>
        <v>37500</v>
      </c>
      <c r="V53" s="71">
        <f t="shared" si="23"/>
        <v>0.5</v>
      </c>
    </row>
    <row r="54" spans="1:22" x14ac:dyDescent="0.2">
      <c r="A54" s="17">
        <v>9</v>
      </c>
      <c r="B54" s="18">
        <v>80000</v>
      </c>
      <c r="C54" s="19">
        <v>0</v>
      </c>
      <c r="D54" s="20">
        <f>C54/B54</f>
        <v>0</v>
      </c>
      <c r="E54" s="21">
        <f t="shared" si="15"/>
        <v>40000</v>
      </c>
      <c r="F54" s="22">
        <f t="shared" si="16"/>
        <v>0.5</v>
      </c>
      <c r="G54" s="23">
        <f>B54*0.2</f>
        <v>16000</v>
      </c>
      <c r="H54" s="20">
        <v>0.2</v>
      </c>
      <c r="I54" s="21">
        <f t="shared" si="17"/>
        <v>60000</v>
      </c>
      <c r="J54" s="22">
        <f t="shared" si="18"/>
        <v>0.75</v>
      </c>
      <c r="K54" s="19">
        <v>0</v>
      </c>
      <c r="L54" s="20">
        <f t="shared" si="11"/>
        <v>0</v>
      </c>
      <c r="M54" s="21">
        <f t="shared" si="19"/>
        <v>8000</v>
      </c>
      <c r="N54" s="24">
        <f t="shared" si="20"/>
        <v>0.1</v>
      </c>
      <c r="O54" s="23">
        <f t="shared" si="12"/>
        <v>4000</v>
      </c>
      <c r="P54" s="20">
        <v>0.05</v>
      </c>
      <c r="Q54" s="21">
        <v>12000</v>
      </c>
      <c r="R54" s="22">
        <f t="shared" si="13"/>
        <v>0.15</v>
      </c>
      <c r="S54" s="21">
        <v>0</v>
      </c>
      <c r="T54" s="20">
        <f t="shared" si="21"/>
        <v>0</v>
      </c>
      <c r="U54" s="21">
        <f t="shared" si="22"/>
        <v>40000</v>
      </c>
      <c r="V54" s="71">
        <f t="shared" si="23"/>
        <v>0.5</v>
      </c>
    </row>
    <row r="55" spans="1:22" x14ac:dyDescent="0.2">
      <c r="A55" s="17">
        <v>10</v>
      </c>
      <c r="B55" s="18">
        <v>100000</v>
      </c>
      <c r="C55" s="19">
        <v>0</v>
      </c>
      <c r="D55" s="20">
        <f t="shared" ref="D55:D65" si="24">C55/B55</f>
        <v>0</v>
      </c>
      <c r="E55" s="21">
        <f t="shared" si="15"/>
        <v>50000</v>
      </c>
      <c r="F55" s="22">
        <f t="shared" si="16"/>
        <v>0.5</v>
      </c>
      <c r="G55" s="23">
        <f>B55*0.2</f>
        <v>20000</v>
      </c>
      <c r="H55" s="20">
        <v>0.2</v>
      </c>
      <c r="I55" s="21">
        <f t="shared" si="17"/>
        <v>75000</v>
      </c>
      <c r="J55" s="22">
        <f t="shared" si="18"/>
        <v>0.75</v>
      </c>
      <c r="K55" s="19">
        <v>0</v>
      </c>
      <c r="L55" s="20">
        <f t="shared" si="11"/>
        <v>0</v>
      </c>
      <c r="M55" s="21">
        <f t="shared" si="19"/>
        <v>10000</v>
      </c>
      <c r="N55" s="24">
        <f t="shared" si="20"/>
        <v>0.1</v>
      </c>
      <c r="O55" s="23">
        <f t="shared" si="12"/>
        <v>5000</v>
      </c>
      <c r="P55" s="20">
        <v>0.05</v>
      </c>
      <c r="Q55" s="21">
        <v>12000</v>
      </c>
      <c r="R55" s="22">
        <f t="shared" si="13"/>
        <v>0.12</v>
      </c>
      <c r="S55" s="21">
        <v>0</v>
      </c>
      <c r="T55" s="20">
        <f t="shared" si="21"/>
        <v>0</v>
      </c>
      <c r="U55" s="21">
        <f t="shared" si="22"/>
        <v>50000</v>
      </c>
      <c r="V55" s="71">
        <f t="shared" si="23"/>
        <v>0.5</v>
      </c>
    </row>
    <row r="56" spans="1:22" x14ac:dyDescent="0.2">
      <c r="A56" s="17">
        <v>11</v>
      </c>
      <c r="B56" s="18">
        <v>105000</v>
      </c>
      <c r="C56" s="19">
        <v>0</v>
      </c>
      <c r="D56" s="20">
        <f t="shared" si="24"/>
        <v>0</v>
      </c>
      <c r="E56" s="21">
        <f t="shared" si="15"/>
        <v>52500</v>
      </c>
      <c r="F56" s="22">
        <f t="shared" si="16"/>
        <v>0.5</v>
      </c>
      <c r="G56" s="19">
        <f>$B56*H56</f>
        <v>21000</v>
      </c>
      <c r="H56" s="20">
        <v>0.2</v>
      </c>
      <c r="I56" s="21">
        <f t="shared" si="17"/>
        <v>78750</v>
      </c>
      <c r="J56" s="22">
        <f t="shared" si="18"/>
        <v>0.75</v>
      </c>
      <c r="K56" s="19">
        <v>0</v>
      </c>
      <c r="L56" s="20">
        <f t="shared" si="11"/>
        <v>0</v>
      </c>
      <c r="M56" s="21">
        <f t="shared" si="19"/>
        <v>10500</v>
      </c>
      <c r="N56" s="24">
        <f t="shared" si="20"/>
        <v>0.1</v>
      </c>
      <c r="O56" s="23">
        <f t="shared" si="12"/>
        <v>5250</v>
      </c>
      <c r="P56" s="20">
        <v>0.05</v>
      </c>
      <c r="Q56" s="21">
        <v>12000</v>
      </c>
      <c r="R56" s="22">
        <f t="shared" si="13"/>
        <v>0.11428571428571428</v>
      </c>
      <c r="S56" s="21">
        <v>0</v>
      </c>
      <c r="T56" s="20">
        <f t="shared" si="21"/>
        <v>0</v>
      </c>
      <c r="U56" s="21">
        <f t="shared" si="22"/>
        <v>52500</v>
      </c>
      <c r="V56" s="71">
        <f t="shared" si="23"/>
        <v>0.5</v>
      </c>
    </row>
    <row r="57" spans="1:22" x14ac:dyDescent="0.2">
      <c r="A57" s="17">
        <v>12</v>
      </c>
      <c r="B57" s="18">
        <v>110000</v>
      </c>
      <c r="C57" s="19">
        <v>0</v>
      </c>
      <c r="D57" s="20">
        <f t="shared" si="24"/>
        <v>0</v>
      </c>
      <c r="E57" s="21">
        <f t="shared" si="15"/>
        <v>55000</v>
      </c>
      <c r="F57" s="22">
        <f t="shared" si="16"/>
        <v>0.5</v>
      </c>
      <c r="G57" s="23">
        <f>B57*0.2</f>
        <v>22000</v>
      </c>
      <c r="H57" s="20">
        <v>0.2</v>
      </c>
      <c r="I57" s="21">
        <f t="shared" si="17"/>
        <v>82500</v>
      </c>
      <c r="J57" s="22">
        <f t="shared" si="18"/>
        <v>0.75</v>
      </c>
      <c r="K57" s="19">
        <v>0</v>
      </c>
      <c r="L57" s="20">
        <f t="shared" si="11"/>
        <v>0</v>
      </c>
      <c r="M57" s="21">
        <f t="shared" si="19"/>
        <v>11000</v>
      </c>
      <c r="N57" s="24">
        <f t="shared" si="20"/>
        <v>0.1</v>
      </c>
      <c r="O57" s="23">
        <f t="shared" si="12"/>
        <v>5500</v>
      </c>
      <c r="P57" s="20">
        <v>0.05</v>
      </c>
      <c r="Q57" s="21">
        <v>12000</v>
      </c>
      <c r="R57" s="22">
        <f t="shared" si="13"/>
        <v>0.10909090909090909</v>
      </c>
      <c r="S57" s="21">
        <v>0</v>
      </c>
      <c r="T57" s="20">
        <f t="shared" si="21"/>
        <v>0</v>
      </c>
      <c r="U57" s="21">
        <f t="shared" si="22"/>
        <v>55000</v>
      </c>
      <c r="V57" s="71">
        <f t="shared" si="23"/>
        <v>0.5</v>
      </c>
    </row>
    <row r="58" spans="1:22" x14ac:dyDescent="0.2">
      <c r="A58" s="17">
        <v>13</v>
      </c>
      <c r="B58" s="18">
        <v>112500</v>
      </c>
      <c r="C58" s="19">
        <v>0</v>
      </c>
      <c r="D58" s="20">
        <f t="shared" si="24"/>
        <v>0</v>
      </c>
      <c r="E58" s="21">
        <f t="shared" si="15"/>
        <v>56250</v>
      </c>
      <c r="F58" s="22">
        <f t="shared" si="16"/>
        <v>0.5</v>
      </c>
      <c r="G58" s="19">
        <f>$B58*H58</f>
        <v>22500</v>
      </c>
      <c r="H58" s="20">
        <v>0.2</v>
      </c>
      <c r="I58" s="21">
        <f t="shared" si="17"/>
        <v>84375</v>
      </c>
      <c r="J58" s="22">
        <f t="shared" si="18"/>
        <v>0.75</v>
      </c>
      <c r="K58" s="19">
        <v>0</v>
      </c>
      <c r="L58" s="20">
        <f t="shared" si="11"/>
        <v>0</v>
      </c>
      <c r="M58" s="21">
        <f t="shared" si="19"/>
        <v>11250</v>
      </c>
      <c r="N58" s="24">
        <f t="shared" si="20"/>
        <v>0.1</v>
      </c>
      <c r="O58" s="23">
        <f t="shared" si="12"/>
        <v>5625</v>
      </c>
      <c r="P58" s="20">
        <v>0.05</v>
      </c>
      <c r="Q58" s="21">
        <v>12000</v>
      </c>
      <c r="R58" s="22">
        <f t="shared" si="13"/>
        <v>0.10666666666666667</v>
      </c>
      <c r="S58" s="21">
        <v>0</v>
      </c>
      <c r="T58" s="20">
        <f t="shared" si="21"/>
        <v>0</v>
      </c>
      <c r="U58" s="21">
        <f t="shared" si="22"/>
        <v>56250</v>
      </c>
      <c r="V58" s="71">
        <f t="shared" si="23"/>
        <v>0.5</v>
      </c>
    </row>
    <row r="59" spans="1:22" x14ac:dyDescent="0.2">
      <c r="A59" s="17">
        <v>14</v>
      </c>
      <c r="B59" s="18">
        <v>115000</v>
      </c>
      <c r="C59" s="19">
        <v>0</v>
      </c>
      <c r="D59" s="20">
        <f t="shared" si="24"/>
        <v>0</v>
      </c>
      <c r="E59" s="21">
        <f t="shared" si="15"/>
        <v>57500</v>
      </c>
      <c r="F59" s="22">
        <f t="shared" si="16"/>
        <v>0.5</v>
      </c>
      <c r="G59" s="19">
        <f>$B59*H59</f>
        <v>23000</v>
      </c>
      <c r="H59" s="20">
        <v>0.2</v>
      </c>
      <c r="I59" s="21">
        <f t="shared" si="17"/>
        <v>86250</v>
      </c>
      <c r="J59" s="22">
        <f t="shared" si="18"/>
        <v>0.75</v>
      </c>
      <c r="K59" s="19">
        <v>0</v>
      </c>
      <c r="L59" s="20">
        <f t="shared" si="11"/>
        <v>0</v>
      </c>
      <c r="M59" s="21">
        <f t="shared" si="19"/>
        <v>11500</v>
      </c>
      <c r="N59" s="24">
        <f t="shared" si="20"/>
        <v>0.1</v>
      </c>
      <c r="O59" s="23">
        <f t="shared" si="12"/>
        <v>5750</v>
      </c>
      <c r="P59" s="20">
        <v>0.05</v>
      </c>
      <c r="Q59" s="21">
        <v>12000</v>
      </c>
      <c r="R59" s="22">
        <f t="shared" si="13"/>
        <v>0.10434782608695652</v>
      </c>
      <c r="S59" s="21">
        <v>0</v>
      </c>
      <c r="T59" s="20">
        <f t="shared" si="21"/>
        <v>0</v>
      </c>
      <c r="U59" s="21">
        <f t="shared" si="22"/>
        <v>57500</v>
      </c>
      <c r="V59" s="71">
        <f t="shared" si="23"/>
        <v>0.5</v>
      </c>
    </row>
    <row r="60" spans="1:22" x14ac:dyDescent="0.2">
      <c r="A60" s="17">
        <v>15</v>
      </c>
      <c r="B60" s="18">
        <v>117500</v>
      </c>
      <c r="C60" s="19">
        <v>0</v>
      </c>
      <c r="D60" s="20">
        <f t="shared" si="24"/>
        <v>0</v>
      </c>
      <c r="E60" s="21">
        <f t="shared" si="15"/>
        <v>58750</v>
      </c>
      <c r="F60" s="22">
        <f t="shared" si="16"/>
        <v>0.5</v>
      </c>
      <c r="G60" s="19">
        <f>$B60*H60</f>
        <v>23500</v>
      </c>
      <c r="H60" s="20">
        <v>0.2</v>
      </c>
      <c r="I60" s="21">
        <f t="shared" si="17"/>
        <v>88125</v>
      </c>
      <c r="J60" s="22">
        <f t="shared" si="18"/>
        <v>0.75</v>
      </c>
      <c r="K60" s="19">
        <v>0</v>
      </c>
      <c r="L60" s="20">
        <f t="shared" si="11"/>
        <v>0</v>
      </c>
      <c r="M60" s="21">
        <f t="shared" si="19"/>
        <v>11750</v>
      </c>
      <c r="N60" s="24">
        <f t="shared" si="20"/>
        <v>0.1</v>
      </c>
      <c r="O60" s="23">
        <f t="shared" si="12"/>
        <v>5875</v>
      </c>
      <c r="P60" s="20">
        <v>0.05</v>
      </c>
      <c r="Q60" s="21">
        <v>12000</v>
      </c>
      <c r="R60" s="22">
        <f t="shared" si="13"/>
        <v>0.10212765957446808</v>
      </c>
      <c r="S60" s="21">
        <v>0</v>
      </c>
      <c r="T60" s="20">
        <f t="shared" si="21"/>
        <v>0</v>
      </c>
      <c r="U60" s="21">
        <f t="shared" si="22"/>
        <v>58750</v>
      </c>
      <c r="V60" s="71">
        <f t="shared" si="23"/>
        <v>0.5</v>
      </c>
    </row>
    <row r="61" spans="1:22" x14ac:dyDescent="0.2">
      <c r="A61" s="17">
        <v>16</v>
      </c>
      <c r="B61" s="18">
        <v>120000</v>
      </c>
      <c r="C61" s="19">
        <v>0</v>
      </c>
      <c r="D61" s="20">
        <f t="shared" si="24"/>
        <v>0</v>
      </c>
      <c r="E61" s="21">
        <f t="shared" si="15"/>
        <v>60000</v>
      </c>
      <c r="F61" s="22">
        <f t="shared" si="16"/>
        <v>0.5</v>
      </c>
      <c r="G61" s="23">
        <f>B61*0.2</f>
        <v>24000</v>
      </c>
      <c r="H61" s="20">
        <v>0.2</v>
      </c>
      <c r="I61" s="21">
        <f t="shared" si="17"/>
        <v>90000</v>
      </c>
      <c r="J61" s="22">
        <f t="shared" si="18"/>
        <v>0.75</v>
      </c>
      <c r="K61" s="19">
        <v>0</v>
      </c>
      <c r="L61" s="20">
        <f t="shared" si="11"/>
        <v>0</v>
      </c>
      <c r="M61" s="21">
        <f t="shared" si="19"/>
        <v>12000</v>
      </c>
      <c r="N61" s="24">
        <f t="shared" si="20"/>
        <v>0.1</v>
      </c>
      <c r="O61" s="23">
        <f t="shared" si="12"/>
        <v>6000</v>
      </c>
      <c r="P61" s="20">
        <v>0.05</v>
      </c>
      <c r="Q61" s="21">
        <v>12000</v>
      </c>
      <c r="R61" s="22">
        <f t="shared" si="13"/>
        <v>0.1</v>
      </c>
      <c r="S61" s="21">
        <v>0</v>
      </c>
      <c r="T61" s="20">
        <f t="shared" si="21"/>
        <v>0</v>
      </c>
      <c r="U61" s="21">
        <f t="shared" si="22"/>
        <v>60000</v>
      </c>
      <c r="V61" s="71">
        <f t="shared" si="23"/>
        <v>0.5</v>
      </c>
    </row>
    <row r="62" spans="1:22" x14ac:dyDescent="0.2">
      <c r="A62" s="17">
        <v>17</v>
      </c>
      <c r="B62" s="18">
        <v>140000</v>
      </c>
      <c r="C62" s="19">
        <v>0</v>
      </c>
      <c r="D62" s="20">
        <f t="shared" si="24"/>
        <v>0</v>
      </c>
      <c r="E62" s="21">
        <f t="shared" si="15"/>
        <v>70000</v>
      </c>
      <c r="F62" s="22">
        <f t="shared" si="16"/>
        <v>0.5</v>
      </c>
      <c r="G62" s="23">
        <f>B62*0.2</f>
        <v>28000</v>
      </c>
      <c r="H62" s="20">
        <v>0.2</v>
      </c>
      <c r="I62" s="21">
        <f t="shared" si="17"/>
        <v>105000</v>
      </c>
      <c r="J62" s="22">
        <f t="shared" si="18"/>
        <v>0.75</v>
      </c>
      <c r="K62" s="19">
        <v>0</v>
      </c>
      <c r="L62" s="20">
        <f t="shared" si="11"/>
        <v>0</v>
      </c>
      <c r="M62" s="21">
        <f t="shared" si="19"/>
        <v>14000</v>
      </c>
      <c r="N62" s="24">
        <f t="shared" si="20"/>
        <v>0.1</v>
      </c>
      <c r="O62" s="23">
        <f t="shared" si="12"/>
        <v>7000</v>
      </c>
      <c r="P62" s="20">
        <v>0.05</v>
      </c>
      <c r="Q62" s="21">
        <v>12000</v>
      </c>
      <c r="R62" s="22">
        <f t="shared" si="13"/>
        <v>8.5714285714285715E-2</v>
      </c>
      <c r="S62" s="21">
        <v>0</v>
      </c>
      <c r="T62" s="20">
        <f t="shared" si="21"/>
        <v>0</v>
      </c>
      <c r="U62" s="21">
        <f t="shared" si="22"/>
        <v>70000</v>
      </c>
      <c r="V62" s="71">
        <f t="shared" si="23"/>
        <v>0.5</v>
      </c>
    </row>
    <row r="63" spans="1:22" x14ac:dyDescent="0.2">
      <c r="A63" s="17">
        <v>18</v>
      </c>
      <c r="B63" s="18">
        <v>150000</v>
      </c>
      <c r="C63" s="19">
        <v>0</v>
      </c>
      <c r="D63" s="20">
        <f t="shared" si="24"/>
        <v>0</v>
      </c>
      <c r="E63" s="21">
        <f t="shared" si="15"/>
        <v>75000</v>
      </c>
      <c r="F63" s="22">
        <f t="shared" si="16"/>
        <v>0.5</v>
      </c>
      <c r="G63" s="23">
        <f>B63*0.2</f>
        <v>30000</v>
      </c>
      <c r="H63" s="20">
        <v>0.2</v>
      </c>
      <c r="I63" s="21">
        <f t="shared" si="17"/>
        <v>112500</v>
      </c>
      <c r="J63" s="22">
        <f t="shared" si="18"/>
        <v>0.75</v>
      </c>
      <c r="K63" s="19">
        <v>0</v>
      </c>
      <c r="L63" s="20">
        <f t="shared" si="11"/>
        <v>0</v>
      </c>
      <c r="M63" s="21">
        <f t="shared" si="19"/>
        <v>15000</v>
      </c>
      <c r="N63" s="24">
        <f t="shared" si="20"/>
        <v>0.1</v>
      </c>
      <c r="O63" s="23">
        <f t="shared" si="12"/>
        <v>7500</v>
      </c>
      <c r="P63" s="20">
        <v>0.05</v>
      </c>
      <c r="Q63" s="21">
        <v>12000</v>
      </c>
      <c r="R63" s="22">
        <f t="shared" si="13"/>
        <v>0.08</v>
      </c>
      <c r="S63" s="21">
        <v>0</v>
      </c>
      <c r="T63" s="20">
        <f t="shared" si="21"/>
        <v>0</v>
      </c>
      <c r="U63" s="21">
        <f t="shared" si="22"/>
        <v>75000</v>
      </c>
      <c r="V63" s="71">
        <f t="shared" si="23"/>
        <v>0.5</v>
      </c>
    </row>
    <row r="64" spans="1:22" x14ac:dyDescent="0.2">
      <c r="A64" s="17">
        <v>19</v>
      </c>
      <c r="B64" s="18">
        <v>180000</v>
      </c>
      <c r="C64" s="19">
        <v>0</v>
      </c>
      <c r="D64" s="20">
        <f t="shared" si="24"/>
        <v>0</v>
      </c>
      <c r="E64" s="21">
        <f t="shared" si="15"/>
        <v>90000</v>
      </c>
      <c r="F64" s="22">
        <f t="shared" si="16"/>
        <v>0.5</v>
      </c>
      <c r="G64" s="23">
        <f>B64*0.2</f>
        <v>36000</v>
      </c>
      <c r="H64" s="20">
        <v>0.2</v>
      </c>
      <c r="I64" s="21">
        <f t="shared" si="17"/>
        <v>135000</v>
      </c>
      <c r="J64" s="22">
        <f t="shared" si="18"/>
        <v>0.75</v>
      </c>
      <c r="K64" s="19">
        <v>0</v>
      </c>
      <c r="L64" s="20">
        <f t="shared" si="11"/>
        <v>0</v>
      </c>
      <c r="M64" s="21">
        <f t="shared" si="19"/>
        <v>18000</v>
      </c>
      <c r="N64" s="24">
        <f t="shared" si="20"/>
        <v>0.1</v>
      </c>
      <c r="O64" s="23">
        <f t="shared" si="12"/>
        <v>9000</v>
      </c>
      <c r="P64" s="20">
        <v>0.05</v>
      </c>
      <c r="Q64" s="21">
        <v>12000</v>
      </c>
      <c r="R64" s="22">
        <f t="shared" si="13"/>
        <v>6.6666666666666666E-2</v>
      </c>
      <c r="S64" s="21">
        <v>0</v>
      </c>
      <c r="T64" s="20">
        <f t="shared" si="21"/>
        <v>0</v>
      </c>
      <c r="U64" s="21">
        <f t="shared" si="22"/>
        <v>90000</v>
      </c>
      <c r="V64" s="71">
        <f t="shared" si="23"/>
        <v>0.5</v>
      </c>
    </row>
    <row r="65" spans="1:22" x14ac:dyDescent="0.2">
      <c r="A65" s="17">
        <v>20</v>
      </c>
      <c r="B65" s="18">
        <v>190000</v>
      </c>
      <c r="C65" s="19">
        <v>0</v>
      </c>
      <c r="D65" s="20">
        <f t="shared" si="24"/>
        <v>0</v>
      </c>
      <c r="E65" s="21">
        <f t="shared" si="15"/>
        <v>95000</v>
      </c>
      <c r="F65" s="22">
        <f t="shared" si="16"/>
        <v>0.5</v>
      </c>
      <c r="G65" s="23">
        <f>B65*0.2</f>
        <v>38000</v>
      </c>
      <c r="H65" s="20">
        <v>0.2</v>
      </c>
      <c r="I65" s="21">
        <f t="shared" si="17"/>
        <v>142500</v>
      </c>
      <c r="J65" s="22">
        <f t="shared" si="18"/>
        <v>0.75</v>
      </c>
      <c r="K65" s="19">
        <v>0</v>
      </c>
      <c r="L65" s="20">
        <f t="shared" si="11"/>
        <v>0</v>
      </c>
      <c r="M65" s="21">
        <f t="shared" si="19"/>
        <v>19000</v>
      </c>
      <c r="N65" s="24">
        <f t="shared" si="20"/>
        <v>0.1</v>
      </c>
      <c r="O65" s="23">
        <f t="shared" si="12"/>
        <v>9500</v>
      </c>
      <c r="P65" s="20">
        <v>0.05</v>
      </c>
      <c r="Q65" s="21">
        <v>12000</v>
      </c>
      <c r="R65" s="22">
        <f t="shared" si="13"/>
        <v>6.3157894736842107E-2</v>
      </c>
      <c r="S65" s="21">
        <v>0</v>
      </c>
      <c r="T65" s="20">
        <f t="shared" si="21"/>
        <v>0</v>
      </c>
      <c r="U65" s="21">
        <f t="shared" si="22"/>
        <v>95000</v>
      </c>
      <c r="V65" s="71">
        <f t="shared" si="23"/>
        <v>0.5</v>
      </c>
    </row>
    <row r="66" spans="1:22" x14ac:dyDescent="0.2">
      <c r="A66" s="17">
        <v>21</v>
      </c>
      <c r="B66" s="18">
        <v>195000</v>
      </c>
      <c r="C66" s="19">
        <v>0</v>
      </c>
      <c r="D66" s="20">
        <f>C66/B66</f>
        <v>0</v>
      </c>
      <c r="E66" s="21">
        <f t="shared" si="15"/>
        <v>97500</v>
      </c>
      <c r="F66" s="22">
        <f t="shared" si="16"/>
        <v>0.5</v>
      </c>
      <c r="G66" s="19">
        <f>$B66*H66</f>
        <v>39000</v>
      </c>
      <c r="H66" s="20">
        <v>0.2</v>
      </c>
      <c r="I66" s="21">
        <f t="shared" si="17"/>
        <v>146250</v>
      </c>
      <c r="J66" s="22">
        <f t="shared" si="18"/>
        <v>0.75</v>
      </c>
      <c r="K66" s="19">
        <v>0</v>
      </c>
      <c r="L66" s="20">
        <f t="shared" si="11"/>
        <v>0</v>
      </c>
      <c r="M66" s="21">
        <f t="shared" si="19"/>
        <v>19500</v>
      </c>
      <c r="N66" s="24">
        <f t="shared" si="20"/>
        <v>0.1</v>
      </c>
      <c r="O66" s="23">
        <f t="shared" si="12"/>
        <v>9750</v>
      </c>
      <c r="P66" s="20">
        <v>0.05</v>
      </c>
      <c r="Q66" s="21">
        <v>12000</v>
      </c>
      <c r="R66" s="22">
        <f t="shared" si="13"/>
        <v>6.1538461538461542E-2</v>
      </c>
      <c r="S66" s="21">
        <v>0</v>
      </c>
      <c r="T66" s="20">
        <f t="shared" si="21"/>
        <v>0</v>
      </c>
      <c r="U66" s="21">
        <f t="shared" si="22"/>
        <v>97500</v>
      </c>
      <c r="V66" s="71">
        <f t="shared" si="23"/>
        <v>0.5</v>
      </c>
    </row>
    <row r="67" spans="1:22" x14ac:dyDescent="0.2">
      <c r="A67" s="17">
        <v>22</v>
      </c>
      <c r="B67" s="18">
        <v>200000</v>
      </c>
      <c r="C67" s="19">
        <v>0</v>
      </c>
      <c r="D67" s="20">
        <f>C67/B67</f>
        <v>0</v>
      </c>
      <c r="E67" s="21">
        <f t="shared" si="15"/>
        <v>100000</v>
      </c>
      <c r="F67" s="22">
        <f t="shared" si="16"/>
        <v>0.5</v>
      </c>
      <c r="G67" s="23">
        <f>B67*0.2</f>
        <v>40000</v>
      </c>
      <c r="H67" s="20">
        <v>0.2</v>
      </c>
      <c r="I67" s="21">
        <f t="shared" si="17"/>
        <v>150000</v>
      </c>
      <c r="J67" s="22">
        <f t="shared" si="18"/>
        <v>0.75</v>
      </c>
      <c r="K67" s="19">
        <v>0</v>
      </c>
      <c r="L67" s="20">
        <f t="shared" si="11"/>
        <v>0</v>
      </c>
      <c r="M67" s="21">
        <f t="shared" si="19"/>
        <v>20000</v>
      </c>
      <c r="N67" s="24">
        <f t="shared" si="20"/>
        <v>0.1</v>
      </c>
      <c r="O67" s="23">
        <f t="shared" si="12"/>
        <v>10000</v>
      </c>
      <c r="P67" s="20">
        <v>0.05</v>
      </c>
      <c r="Q67" s="21">
        <v>12000</v>
      </c>
      <c r="R67" s="22">
        <f t="shared" si="13"/>
        <v>0.06</v>
      </c>
      <c r="S67" s="21">
        <v>0</v>
      </c>
      <c r="T67" s="20">
        <f t="shared" si="21"/>
        <v>0</v>
      </c>
      <c r="U67" s="21">
        <f t="shared" si="22"/>
        <v>100000</v>
      </c>
      <c r="V67" s="71">
        <f t="shared" si="23"/>
        <v>0.5</v>
      </c>
    </row>
    <row r="68" spans="1:22" x14ac:dyDescent="0.2">
      <c r="A68" s="17">
        <v>23</v>
      </c>
      <c r="B68" s="18">
        <v>208333</v>
      </c>
      <c r="C68" s="19">
        <v>0</v>
      </c>
      <c r="D68" s="20">
        <f t="shared" ref="D68:D85" si="25">C68/B68</f>
        <v>0</v>
      </c>
      <c r="E68" s="21">
        <f t="shared" si="15"/>
        <v>104166.5</v>
      </c>
      <c r="F68" s="22">
        <f t="shared" si="16"/>
        <v>0.5</v>
      </c>
      <c r="G68" s="23">
        <f>B68*0.2</f>
        <v>41666.600000000006</v>
      </c>
      <c r="H68" s="20">
        <v>0.2</v>
      </c>
      <c r="I68" s="21">
        <f t="shared" si="17"/>
        <v>156249.75</v>
      </c>
      <c r="J68" s="22">
        <f t="shared" si="18"/>
        <v>0.75</v>
      </c>
      <c r="K68" s="19">
        <v>0</v>
      </c>
      <c r="L68" s="20">
        <f t="shared" si="11"/>
        <v>0</v>
      </c>
      <c r="M68" s="21">
        <f t="shared" si="19"/>
        <v>20833.300000000003</v>
      </c>
      <c r="N68" s="24">
        <f t="shared" si="20"/>
        <v>0.10000000000000002</v>
      </c>
      <c r="O68" s="23">
        <f t="shared" si="12"/>
        <v>10416.650000000001</v>
      </c>
      <c r="P68" s="20">
        <v>0.05</v>
      </c>
      <c r="Q68" s="21">
        <v>12000</v>
      </c>
      <c r="R68" s="22">
        <f t="shared" si="13"/>
        <v>5.7600092160147456E-2</v>
      </c>
      <c r="S68" s="21">
        <v>0</v>
      </c>
      <c r="T68" s="20">
        <f t="shared" si="21"/>
        <v>0</v>
      </c>
      <c r="U68" s="21">
        <f t="shared" si="22"/>
        <v>104166.5</v>
      </c>
      <c r="V68" s="71">
        <f t="shared" si="23"/>
        <v>0.5</v>
      </c>
    </row>
    <row r="69" spans="1:22" x14ac:dyDescent="0.2">
      <c r="A69" s="17">
        <v>24</v>
      </c>
      <c r="B69" s="18">
        <v>216666</v>
      </c>
      <c r="C69" s="19">
        <v>0</v>
      </c>
      <c r="D69" s="20">
        <f t="shared" si="25"/>
        <v>0</v>
      </c>
      <c r="E69" s="21">
        <f t="shared" si="15"/>
        <v>108333</v>
      </c>
      <c r="F69" s="22">
        <f t="shared" si="16"/>
        <v>0.5</v>
      </c>
      <c r="G69" s="23">
        <f>B69*0.2</f>
        <v>43333.200000000004</v>
      </c>
      <c r="H69" s="20">
        <v>0.2</v>
      </c>
      <c r="I69" s="21">
        <f t="shared" si="17"/>
        <v>162499.5</v>
      </c>
      <c r="J69" s="22">
        <f t="shared" si="18"/>
        <v>0.75</v>
      </c>
      <c r="K69" s="19">
        <v>0</v>
      </c>
      <c r="L69" s="20">
        <f t="shared" si="11"/>
        <v>0</v>
      </c>
      <c r="M69" s="21">
        <f t="shared" si="19"/>
        <v>21666.600000000002</v>
      </c>
      <c r="N69" s="24">
        <f t="shared" si="20"/>
        <v>0.1</v>
      </c>
      <c r="O69" s="23">
        <f t="shared" si="12"/>
        <v>10833.300000000001</v>
      </c>
      <c r="P69" s="20">
        <v>0.05</v>
      </c>
      <c r="Q69" s="21">
        <v>12000</v>
      </c>
      <c r="R69" s="22">
        <f t="shared" si="13"/>
        <v>5.5384785799340919E-2</v>
      </c>
      <c r="S69" s="21">
        <v>0</v>
      </c>
      <c r="T69" s="20">
        <f t="shared" si="21"/>
        <v>0</v>
      </c>
      <c r="U69" s="21">
        <f t="shared" si="22"/>
        <v>108333</v>
      </c>
      <c r="V69" s="71">
        <f t="shared" si="23"/>
        <v>0.5</v>
      </c>
    </row>
    <row r="70" spans="1:22" x14ac:dyDescent="0.2">
      <c r="A70" s="17">
        <v>25</v>
      </c>
      <c r="B70" s="18">
        <v>225000</v>
      </c>
      <c r="C70" s="19">
        <v>0</v>
      </c>
      <c r="D70" s="20">
        <f t="shared" si="25"/>
        <v>0</v>
      </c>
      <c r="E70" s="21">
        <f t="shared" si="15"/>
        <v>112500</v>
      </c>
      <c r="F70" s="22">
        <f t="shared" si="16"/>
        <v>0.5</v>
      </c>
      <c r="G70" s="23">
        <f>B70*0.2</f>
        <v>45000</v>
      </c>
      <c r="H70" s="20">
        <v>0.2</v>
      </c>
      <c r="I70" s="21">
        <f t="shared" si="17"/>
        <v>168750</v>
      </c>
      <c r="J70" s="22">
        <f t="shared" si="18"/>
        <v>0.75</v>
      </c>
      <c r="K70" s="19">
        <v>0</v>
      </c>
      <c r="L70" s="20">
        <f t="shared" si="11"/>
        <v>0</v>
      </c>
      <c r="M70" s="21">
        <f t="shared" si="19"/>
        <v>22500</v>
      </c>
      <c r="N70" s="24">
        <f t="shared" si="20"/>
        <v>0.1</v>
      </c>
      <c r="O70" s="23">
        <f t="shared" si="12"/>
        <v>11250</v>
      </c>
      <c r="P70" s="20">
        <v>0.05</v>
      </c>
      <c r="Q70" s="21">
        <v>12000</v>
      </c>
      <c r="R70" s="22">
        <f t="shared" si="13"/>
        <v>5.3333333333333337E-2</v>
      </c>
      <c r="S70" s="21">
        <v>0</v>
      </c>
      <c r="T70" s="20">
        <f t="shared" si="21"/>
        <v>0</v>
      </c>
      <c r="U70" s="21">
        <f t="shared" si="22"/>
        <v>112500</v>
      </c>
      <c r="V70" s="71">
        <f t="shared" si="23"/>
        <v>0.5</v>
      </c>
    </row>
    <row r="71" spans="1:22" x14ac:dyDescent="0.2">
      <c r="A71" s="17">
        <v>26</v>
      </c>
      <c r="B71" s="18">
        <f>B70+(25000/10)</f>
        <v>227500</v>
      </c>
      <c r="C71" s="19">
        <v>0</v>
      </c>
      <c r="D71" s="20">
        <f t="shared" si="25"/>
        <v>0</v>
      </c>
      <c r="E71" s="21">
        <f t="shared" si="15"/>
        <v>113750</v>
      </c>
      <c r="F71" s="22">
        <f t="shared" si="16"/>
        <v>0.5</v>
      </c>
      <c r="G71" s="19">
        <f t="shared" ref="G71:G79" si="26">$B71*H71</f>
        <v>45500</v>
      </c>
      <c r="H71" s="20">
        <v>0.2</v>
      </c>
      <c r="I71" s="21">
        <f t="shared" si="17"/>
        <v>170625</v>
      </c>
      <c r="J71" s="22">
        <f t="shared" si="18"/>
        <v>0.75</v>
      </c>
      <c r="K71" s="19">
        <v>0</v>
      </c>
      <c r="L71" s="20">
        <f t="shared" si="11"/>
        <v>0</v>
      </c>
      <c r="M71" s="21">
        <f t="shared" si="19"/>
        <v>22750</v>
      </c>
      <c r="N71" s="24">
        <f t="shared" si="20"/>
        <v>0.1</v>
      </c>
      <c r="O71" s="23">
        <f t="shared" si="12"/>
        <v>11375</v>
      </c>
      <c r="P71" s="20">
        <v>0.05</v>
      </c>
      <c r="Q71" s="21">
        <v>12000</v>
      </c>
      <c r="R71" s="22">
        <f t="shared" si="13"/>
        <v>5.2747252747252747E-2</v>
      </c>
      <c r="S71" s="21">
        <v>0</v>
      </c>
      <c r="T71" s="20">
        <f t="shared" si="21"/>
        <v>0</v>
      </c>
      <c r="U71" s="21">
        <f t="shared" si="22"/>
        <v>113750</v>
      </c>
      <c r="V71" s="71">
        <f t="shared" si="23"/>
        <v>0.5</v>
      </c>
    </row>
    <row r="72" spans="1:22" x14ac:dyDescent="0.2">
      <c r="A72" s="17">
        <v>27</v>
      </c>
      <c r="B72" s="18">
        <f t="shared" ref="B72:B79" si="27">B71+(25000/10)</f>
        <v>230000</v>
      </c>
      <c r="C72" s="19">
        <v>0</v>
      </c>
      <c r="D72" s="20">
        <f t="shared" si="25"/>
        <v>0</v>
      </c>
      <c r="E72" s="21">
        <f t="shared" si="15"/>
        <v>115000</v>
      </c>
      <c r="F72" s="22">
        <f t="shared" si="16"/>
        <v>0.5</v>
      </c>
      <c r="G72" s="19">
        <f t="shared" si="26"/>
        <v>46000</v>
      </c>
      <c r="H72" s="20">
        <v>0.2</v>
      </c>
      <c r="I72" s="21">
        <f t="shared" si="17"/>
        <v>172500</v>
      </c>
      <c r="J72" s="22">
        <f t="shared" si="18"/>
        <v>0.75</v>
      </c>
      <c r="K72" s="19">
        <v>0</v>
      </c>
      <c r="L72" s="20">
        <f t="shared" si="11"/>
        <v>0</v>
      </c>
      <c r="M72" s="21">
        <f t="shared" si="19"/>
        <v>23000</v>
      </c>
      <c r="N72" s="24">
        <f t="shared" si="20"/>
        <v>0.1</v>
      </c>
      <c r="O72" s="23">
        <f t="shared" si="12"/>
        <v>11500</v>
      </c>
      <c r="P72" s="20">
        <v>0.05</v>
      </c>
      <c r="Q72" s="21">
        <v>12000</v>
      </c>
      <c r="R72" s="22">
        <f t="shared" si="13"/>
        <v>5.2173913043478258E-2</v>
      </c>
      <c r="S72" s="21">
        <v>0</v>
      </c>
      <c r="T72" s="20">
        <f t="shared" si="21"/>
        <v>0</v>
      </c>
      <c r="U72" s="21">
        <f t="shared" si="22"/>
        <v>115000</v>
      </c>
      <c r="V72" s="71">
        <f t="shared" si="23"/>
        <v>0.5</v>
      </c>
    </row>
    <row r="73" spans="1:22" x14ac:dyDescent="0.2">
      <c r="A73" s="17">
        <v>28</v>
      </c>
      <c r="B73" s="18">
        <f t="shared" si="27"/>
        <v>232500</v>
      </c>
      <c r="C73" s="19">
        <v>0</v>
      </c>
      <c r="D73" s="20">
        <f t="shared" si="25"/>
        <v>0</v>
      </c>
      <c r="E73" s="21">
        <f t="shared" si="15"/>
        <v>116250</v>
      </c>
      <c r="F73" s="22">
        <f t="shared" si="16"/>
        <v>0.5</v>
      </c>
      <c r="G73" s="19">
        <f t="shared" si="26"/>
        <v>46500</v>
      </c>
      <c r="H73" s="20">
        <v>0.2</v>
      </c>
      <c r="I73" s="21">
        <f t="shared" si="17"/>
        <v>174375</v>
      </c>
      <c r="J73" s="22">
        <f t="shared" si="18"/>
        <v>0.75</v>
      </c>
      <c r="K73" s="19">
        <v>0</v>
      </c>
      <c r="L73" s="20">
        <f t="shared" si="11"/>
        <v>0</v>
      </c>
      <c r="M73" s="21">
        <f t="shared" si="19"/>
        <v>23250</v>
      </c>
      <c r="N73" s="24">
        <f t="shared" si="20"/>
        <v>0.1</v>
      </c>
      <c r="O73" s="23">
        <f t="shared" si="12"/>
        <v>11625</v>
      </c>
      <c r="P73" s="20">
        <v>0.05</v>
      </c>
      <c r="Q73" s="21">
        <v>12000</v>
      </c>
      <c r="R73" s="22">
        <f t="shared" si="13"/>
        <v>5.1612903225806452E-2</v>
      </c>
      <c r="S73" s="21">
        <v>0</v>
      </c>
      <c r="T73" s="20">
        <f t="shared" si="21"/>
        <v>0</v>
      </c>
      <c r="U73" s="21">
        <f t="shared" si="22"/>
        <v>116250</v>
      </c>
      <c r="V73" s="71">
        <f t="shared" si="23"/>
        <v>0.5</v>
      </c>
    </row>
    <row r="74" spans="1:22" x14ac:dyDescent="0.2">
      <c r="A74" s="17">
        <v>29</v>
      </c>
      <c r="B74" s="18">
        <f t="shared" si="27"/>
        <v>235000</v>
      </c>
      <c r="C74" s="19">
        <v>0</v>
      </c>
      <c r="D74" s="20">
        <f t="shared" si="25"/>
        <v>0</v>
      </c>
      <c r="E74" s="21">
        <f t="shared" si="15"/>
        <v>117500</v>
      </c>
      <c r="F74" s="22">
        <f t="shared" si="16"/>
        <v>0.5</v>
      </c>
      <c r="G74" s="19">
        <f t="shared" si="26"/>
        <v>47000</v>
      </c>
      <c r="H74" s="20">
        <v>0.2</v>
      </c>
      <c r="I74" s="21">
        <f t="shared" si="17"/>
        <v>176250</v>
      </c>
      <c r="J74" s="22">
        <f t="shared" si="18"/>
        <v>0.75</v>
      </c>
      <c r="K74" s="19">
        <v>0</v>
      </c>
      <c r="L74" s="20">
        <f t="shared" si="11"/>
        <v>0</v>
      </c>
      <c r="M74" s="21">
        <f t="shared" si="19"/>
        <v>23500</v>
      </c>
      <c r="N74" s="24">
        <f t="shared" si="20"/>
        <v>0.1</v>
      </c>
      <c r="O74" s="23">
        <f t="shared" si="12"/>
        <v>11750</v>
      </c>
      <c r="P74" s="20">
        <v>0.05</v>
      </c>
      <c r="Q74" s="21">
        <v>12000</v>
      </c>
      <c r="R74" s="22">
        <f t="shared" si="13"/>
        <v>5.106382978723404E-2</v>
      </c>
      <c r="S74" s="21">
        <v>0</v>
      </c>
      <c r="T74" s="20">
        <f t="shared" si="21"/>
        <v>0</v>
      </c>
      <c r="U74" s="21">
        <f t="shared" si="22"/>
        <v>117500</v>
      </c>
      <c r="V74" s="71">
        <f t="shared" si="23"/>
        <v>0.5</v>
      </c>
    </row>
    <row r="75" spans="1:22" x14ac:dyDescent="0.2">
      <c r="A75" s="17">
        <v>30</v>
      </c>
      <c r="B75" s="18">
        <f t="shared" si="27"/>
        <v>237500</v>
      </c>
      <c r="C75" s="19">
        <v>0</v>
      </c>
      <c r="D75" s="20">
        <f t="shared" si="25"/>
        <v>0</v>
      </c>
      <c r="E75" s="21">
        <f t="shared" si="15"/>
        <v>118750</v>
      </c>
      <c r="F75" s="22">
        <f t="shared" si="16"/>
        <v>0.5</v>
      </c>
      <c r="G75" s="19">
        <f t="shared" si="26"/>
        <v>47500</v>
      </c>
      <c r="H75" s="20">
        <v>0.2</v>
      </c>
      <c r="I75" s="21">
        <f t="shared" si="17"/>
        <v>178125</v>
      </c>
      <c r="J75" s="22">
        <f t="shared" si="18"/>
        <v>0.75</v>
      </c>
      <c r="K75" s="19">
        <v>0</v>
      </c>
      <c r="L75" s="20">
        <f t="shared" si="11"/>
        <v>0</v>
      </c>
      <c r="M75" s="21">
        <f t="shared" si="19"/>
        <v>23750</v>
      </c>
      <c r="N75" s="24">
        <f t="shared" si="20"/>
        <v>0.1</v>
      </c>
      <c r="O75" s="23">
        <f t="shared" si="12"/>
        <v>11875</v>
      </c>
      <c r="P75" s="20">
        <v>0.05</v>
      </c>
      <c r="Q75" s="21">
        <v>12000</v>
      </c>
      <c r="R75" s="22">
        <f t="shared" si="13"/>
        <v>5.0526315789473683E-2</v>
      </c>
      <c r="S75" s="21">
        <v>0</v>
      </c>
      <c r="T75" s="20">
        <f t="shared" si="21"/>
        <v>0</v>
      </c>
      <c r="U75" s="21">
        <f t="shared" si="22"/>
        <v>118750</v>
      </c>
      <c r="V75" s="71">
        <f t="shared" si="23"/>
        <v>0.5</v>
      </c>
    </row>
    <row r="76" spans="1:22" x14ac:dyDescent="0.2">
      <c r="A76" s="17">
        <v>31</v>
      </c>
      <c r="B76" s="18">
        <f t="shared" si="27"/>
        <v>240000</v>
      </c>
      <c r="C76" s="19">
        <v>0</v>
      </c>
      <c r="D76" s="20">
        <f t="shared" si="25"/>
        <v>0</v>
      </c>
      <c r="E76" s="21">
        <f t="shared" si="15"/>
        <v>120000</v>
      </c>
      <c r="F76" s="22">
        <f t="shared" si="16"/>
        <v>0.5</v>
      </c>
      <c r="G76" s="19">
        <f t="shared" si="26"/>
        <v>48000</v>
      </c>
      <c r="H76" s="20">
        <v>0.2</v>
      </c>
      <c r="I76" s="21">
        <f t="shared" si="17"/>
        <v>180000</v>
      </c>
      <c r="J76" s="22">
        <f t="shared" si="18"/>
        <v>0.75</v>
      </c>
      <c r="K76" s="19">
        <v>0</v>
      </c>
      <c r="L76" s="20">
        <f t="shared" si="11"/>
        <v>0</v>
      </c>
      <c r="M76" s="21">
        <f t="shared" si="19"/>
        <v>24000</v>
      </c>
      <c r="N76" s="24">
        <f t="shared" si="20"/>
        <v>0.1</v>
      </c>
      <c r="O76" s="23">
        <f t="shared" si="12"/>
        <v>12000</v>
      </c>
      <c r="P76" s="20">
        <v>0.05</v>
      </c>
      <c r="Q76" s="21">
        <v>12000</v>
      </c>
      <c r="R76" s="22">
        <f t="shared" si="13"/>
        <v>0.05</v>
      </c>
      <c r="S76" s="21">
        <v>0</v>
      </c>
      <c r="T76" s="20">
        <f t="shared" si="21"/>
        <v>0</v>
      </c>
      <c r="U76" s="21">
        <f t="shared" si="22"/>
        <v>120000</v>
      </c>
      <c r="V76" s="71">
        <f t="shared" si="23"/>
        <v>0.5</v>
      </c>
    </row>
    <row r="77" spans="1:22" x14ac:dyDescent="0.2">
      <c r="A77" s="17">
        <v>32</v>
      </c>
      <c r="B77" s="18">
        <f t="shared" si="27"/>
        <v>242500</v>
      </c>
      <c r="C77" s="19">
        <v>0</v>
      </c>
      <c r="D77" s="20">
        <f t="shared" si="25"/>
        <v>0</v>
      </c>
      <c r="E77" s="21">
        <f t="shared" si="15"/>
        <v>121250</v>
      </c>
      <c r="F77" s="22">
        <f t="shared" si="16"/>
        <v>0.5</v>
      </c>
      <c r="G77" s="19">
        <f t="shared" si="26"/>
        <v>48500</v>
      </c>
      <c r="H77" s="20">
        <v>0.2</v>
      </c>
      <c r="I77" s="21">
        <f t="shared" si="17"/>
        <v>181875</v>
      </c>
      <c r="J77" s="22">
        <f t="shared" si="18"/>
        <v>0.75</v>
      </c>
      <c r="K77" s="19">
        <v>0</v>
      </c>
      <c r="L77" s="20">
        <f t="shared" si="11"/>
        <v>0</v>
      </c>
      <c r="M77" s="21">
        <f t="shared" si="19"/>
        <v>24250</v>
      </c>
      <c r="N77" s="24">
        <f t="shared" si="20"/>
        <v>0.1</v>
      </c>
      <c r="O77" s="23">
        <v>12000</v>
      </c>
      <c r="P77" s="20">
        <v>0.05</v>
      </c>
      <c r="Q77" s="21">
        <v>12000</v>
      </c>
      <c r="R77" s="22">
        <f t="shared" si="13"/>
        <v>4.9484536082474224E-2</v>
      </c>
      <c r="S77" s="21">
        <v>0</v>
      </c>
      <c r="T77" s="20">
        <f t="shared" si="21"/>
        <v>0</v>
      </c>
      <c r="U77" s="21">
        <f t="shared" si="22"/>
        <v>121250</v>
      </c>
      <c r="V77" s="71">
        <f t="shared" si="23"/>
        <v>0.5</v>
      </c>
    </row>
    <row r="78" spans="1:22" x14ac:dyDescent="0.2">
      <c r="A78" s="17">
        <v>33</v>
      </c>
      <c r="B78" s="18">
        <f t="shared" si="27"/>
        <v>245000</v>
      </c>
      <c r="C78" s="19">
        <v>0</v>
      </c>
      <c r="D78" s="20">
        <f t="shared" si="25"/>
        <v>0</v>
      </c>
      <c r="E78" s="21">
        <f t="shared" si="15"/>
        <v>122500</v>
      </c>
      <c r="F78" s="22">
        <f t="shared" si="16"/>
        <v>0.5</v>
      </c>
      <c r="G78" s="19">
        <f t="shared" si="26"/>
        <v>49000</v>
      </c>
      <c r="H78" s="20">
        <v>0.2</v>
      </c>
      <c r="I78" s="21">
        <f t="shared" si="17"/>
        <v>183750</v>
      </c>
      <c r="J78" s="22">
        <f t="shared" si="18"/>
        <v>0.75</v>
      </c>
      <c r="K78" s="19">
        <v>0</v>
      </c>
      <c r="L78" s="20">
        <f t="shared" si="11"/>
        <v>0</v>
      </c>
      <c r="M78" s="21">
        <f t="shared" si="19"/>
        <v>24500</v>
      </c>
      <c r="N78" s="24">
        <f t="shared" si="20"/>
        <v>0.1</v>
      </c>
      <c r="O78" s="23">
        <v>12000</v>
      </c>
      <c r="P78" s="20">
        <v>0.05</v>
      </c>
      <c r="Q78" s="21">
        <v>12000</v>
      </c>
      <c r="R78" s="22">
        <f t="shared" si="13"/>
        <v>4.8979591836734691E-2</v>
      </c>
      <c r="S78" s="21">
        <v>0</v>
      </c>
      <c r="T78" s="20">
        <f t="shared" si="21"/>
        <v>0</v>
      </c>
      <c r="U78" s="21">
        <f t="shared" si="22"/>
        <v>122500</v>
      </c>
      <c r="V78" s="71">
        <f t="shared" si="23"/>
        <v>0.5</v>
      </c>
    </row>
    <row r="79" spans="1:22" x14ac:dyDescent="0.2">
      <c r="A79" s="17">
        <v>34</v>
      </c>
      <c r="B79" s="18">
        <f t="shared" si="27"/>
        <v>247500</v>
      </c>
      <c r="C79" s="19">
        <v>0</v>
      </c>
      <c r="D79" s="20">
        <f t="shared" si="25"/>
        <v>0</v>
      </c>
      <c r="E79" s="21">
        <f t="shared" si="15"/>
        <v>123750</v>
      </c>
      <c r="F79" s="22">
        <f t="shared" si="16"/>
        <v>0.5</v>
      </c>
      <c r="G79" s="19">
        <f t="shared" si="26"/>
        <v>49500</v>
      </c>
      <c r="H79" s="20">
        <v>0.2</v>
      </c>
      <c r="I79" s="21">
        <f t="shared" si="17"/>
        <v>185625</v>
      </c>
      <c r="J79" s="22">
        <f t="shared" si="18"/>
        <v>0.75</v>
      </c>
      <c r="K79" s="19">
        <v>0</v>
      </c>
      <c r="L79" s="20">
        <f t="shared" si="11"/>
        <v>0</v>
      </c>
      <c r="M79" s="21">
        <f t="shared" si="19"/>
        <v>24750</v>
      </c>
      <c r="N79" s="24">
        <f t="shared" si="20"/>
        <v>0.1</v>
      </c>
      <c r="O79" s="23">
        <v>12000</v>
      </c>
      <c r="P79" s="20">
        <v>0.05</v>
      </c>
      <c r="Q79" s="21">
        <v>12000</v>
      </c>
      <c r="R79" s="22">
        <f t="shared" si="13"/>
        <v>4.8484848484848485E-2</v>
      </c>
      <c r="S79" s="21">
        <v>0</v>
      </c>
      <c r="T79" s="20">
        <f t="shared" si="21"/>
        <v>0</v>
      </c>
      <c r="U79" s="21">
        <f t="shared" si="22"/>
        <v>123750</v>
      </c>
      <c r="V79" s="71">
        <f t="shared" si="23"/>
        <v>0.5</v>
      </c>
    </row>
    <row r="80" spans="1:22" x14ac:dyDescent="0.2">
      <c r="A80" s="17">
        <v>35</v>
      </c>
      <c r="B80" s="18">
        <v>250000</v>
      </c>
      <c r="C80" s="19">
        <v>0</v>
      </c>
      <c r="D80" s="20">
        <f t="shared" si="25"/>
        <v>0</v>
      </c>
      <c r="E80" s="21">
        <f t="shared" si="15"/>
        <v>125000</v>
      </c>
      <c r="F80" s="22">
        <f t="shared" si="16"/>
        <v>0.5</v>
      </c>
      <c r="G80" s="23">
        <f>B80*0.2</f>
        <v>50000</v>
      </c>
      <c r="H80" s="20">
        <v>0.2</v>
      </c>
      <c r="I80" s="21">
        <f t="shared" si="17"/>
        <v>187500</v>
      </c>
      <c r="J80" s="22">
        <f t="shared" si="18"/>
        <v>0.75</v>
      </c>
      <c r="K80" s="19">
        <v>0</v>
      </c>
      <c r="L80" s="20">
        <f t="shared" si="11"/>
        <v>0</v>
      </c>
      <c r="M80" s="21">
        <f t="shared" si="19"/>
        <v>25000</v>
      </c>
      <c r="N80" s="24">
        <f t="shared" si="20"/>
        <v>0.1</v>
      </c>
      <c r="O80" s="23">
        <v>12000</v>
      </c>
      <c r="P80" s="20">
        <v>0.05</v>
      </c>
      <c r="Q80" s="21">
        <v>12000</v>
      </c>
      <c r="R80" s="22">
        <f t="shared" si="13"/>
        <v>4.8000000000000001E-2</v>
      </c>
      <c r="S80" s="21">
        <v>0</v>
      </c>
      <c r="T80" s="20">
        <f t="shared" si="21"/>
        <v>0</v>
      </c>
      <c r="U80" s="21">
        <f t="shared" si="22"/>
        <v>125000</v>
      </c>
      <c r="V80" s="71">
        <f t="shared" si="23"/>
        <v>0.5</v>
      </c>
    </row>
    <row r="81" spans="1:22" x14ac:dyDescent="0.2">
      <c r="A81" s="17">
        <v>36</v>
      </c>
      <c r="B81" s="18">
        <f>B80+(25000/3)</f>
        <v>258333.33333333334</v>
      </c>
      <c r="C81" s="19">
        <v>0</v>
      </c>
      <c r="D81" s="20">
        <f t="shared" si="25"/>
        <v>0</v>
      </c>
      <c r="E81" s="21">
        <f t="shared" si="15"/>
        <v>129166.66666666667</v>
      </c>
      <c r="F81" s="22">
        <f t="shared" si="16"/>
        <v>0.5</v>
      </c>
      <c r="G81" s="19">
        <f>$B81*H81</f>
        <v>51666.666666666672</v>
      </c>
      <c r="H81" s="20">
        <v>0.2</v>
      </c>
      <c r="I81" s="21">
        <f t="shared" si="17"/>
        <v>193750</v>
      </c>
      <c r="J81" s="22">
        <f t="shared" si="18"/>
        <v>0.75</v>
      </c>
      <c r="K81" s="19">
        <v>0</v>
      </c>
      <c r="L81" s="20">
        <f t="shared" si="11"/>
        <v>0</v>
      </c>
      <c r="M81" s="21">
        <f t="shared" si="19"/>
        <v>25833.333333333336</v>
      </c>
      <c r="N81" s="24">
        <f t="shared" si="20"/>
        <v>0.1</v>
      </c>
      <c r="O81" s="23">
        <v>12000</v>
      </c>
      <c r="P81" s="20">
        <v>0.05</v>
      </c>
      <c r="Q81" s="21">
        <v>12000</v>
      </c>
      <c r="R81" s="22">
        <f t="shared" si="13"/>
        <v>4.6451612903225803E-2</v>
      </c>
      <c r="S81" s="21">
        <v>0</v>
      </c>
      <c r="T81" s="20">
        <f t="shared" si="21"/>
        <v>0</v>
      </c>
      <c r="U81" s="21">
        <f t="shared" si="22"/>
        <v>129166.66666666667</v>
      </c>
      <c r="V81" s="71">
        <f t="shared" si="23"/>
        <v>0.5</v>
      </c>
    </row>
    <row r="82" spans="1:22" x14ac:dyDescent="0.2">
      <c r="A82" s="17">
        <v>37</v>
      </c>
      <c r="B82" s="18">
        <f>B81+(25000/3)</f>
        <v>266666.66666666669</v>
      </c>
      <c r="C82" s="19">
        <v>0</v>
      </c>
      <c r="D82" s="20">
        <f t="shared" si="25"/>
        <v>0</v>
      </c>
      <c r="E82" s="21">
        <f t="shared" si="15"/>
        <v>133333.33333333334</v>
      </c>
      <c r="F82" s="22">
        <f t="shared" si="16"/>
        <v>0.5</v>
      </c>
      <c r="G82" s="19">
        <f>$B82*H82</f>
        <v>53333.333333333343</v>
      </c>
      <c r="H82" s="20">
        <v>0.2</v>
      </c>
      <c r="I82" s="21">
        <f t="shared" si="17"/>
        <v>200000</v>
      </c>
      <c r="J82" s="22">
        <f t="shared" si="18"/>
        <v>0.75</v>
      </c>
      <c r="K82" s="19">
        <v>0</v>
      </c>
      <c r="L82" s="20">
        <f t="shared" si="11"/>
        <v>0</v>
      </c>
      <c r="M82" s="21">
        <f t="shared" si="19"/>
        <v>26666.666666666672</v>
      </c>
      <c r="N82" s="24">
        <f t="shared" si="20"/>
        <v>0.1</v>
      </c>
      <c r="O82" s="23">
        <v>12000</v>
      </c>
      <c r="P82" s="20">
        <v>0.05</v>
      </c>
      <c r="Q82" s="21">
        <v>12000</v>
      </c>
      <c r="R82" s="22">
        <f t="shared" si="13"/>
        <v>4.4999999999999998E-2</v>
      </c>
      <c r="S82" s="21">
        <v>0</v>
      </c>
      <c r="T82" s="20">
        <f t="shared" si="21"/>
        <v>0</v>
      </c>
      <c r="U82" s="21">
        <f t="shared" si="22"/>
        <v>133333.33333333334</v>
      </c>
      <c r="V82" s="71">
        <f t="shared" si="23"/>
        <v>0.5</v>
      </c>
    </row>
    <row r="83" spans="1:22" x14ac:dyDescent="0.2">
      <c r="A83" s="17">
        <v>38</v>
      </c>
      <c r="B83" s="18">
        <v>275000</v>
      </c>
      <c r="C83" s="19">
        <v>0</v>
      </c>
      <c r="D83" s="20">
        <f t="shared" si="25"/>
        <v>0</v>
      </c>
      <c r="E83" s="21">
        <f t="shared" si="15"/>
        <v>137500</v>
      </c>
      <c r="F83" s="22">
        <f t="shared" si="16"/>
        <v>0.5</v>
      </c>
      <c r="G83" s="23">
        <f>B83*0.2</f>
        <v>55000</v>
      </c>
      <c r="H83" s="20">
        <v>0.2</v>
      </c>
      <c r="I83" s="21">
        <f t="shared" si="17"/>
        <v>206250</v>
      </c>
      <c r="J83" s="22">
        <f t="shared" si="18"/>
        <v>0.75</v>
      </c>
      <c r="K83" s="19">
        <v>0</v>
      </c>
      <c r="L83" s="20">
        <f>K83/B83</f>
        <v>0</v>
      </c>
      <c r="M83" s="21">
        <f t="shared" si="19"/>
        <v>27500</v>
      </c>
      <c r="N83" s="24">
        <f t="shared" si="20"/>
        <v>0.1</v>
      </c>
      <c r="O83" s="23">
        <v>12000</v>
      </c>
      <c r="P83" s="20">
        <v>4.363636363636364E-2</v>
      </c>
      <c r="Q83" s="21">
        <v>12000</v>
      </c>
      <c r="R83" s="22">
        <f t="shared" si="13"/>
        <v>4.363636363636364E-2</v>
      </c>
      <c r="S83" s="21">
        <v>0</v>
      </c>
      <c r="T83" s="20">
        <f t="shared" si="21"/>
        <v>0</v>
      </c>
      <c r="U83" s="21">
        <f t="shared" si="22"/>
        <v>137500</v>
      </c>
      <c r="V83" s="71">
        <f t="shared" si="23"/>
        <v>0.5</v>
      </c>
    </row>
    <row r="84" spans="1:22" x14ac:dyDescent="0.2">
      <c r="A84" s="17">
        <v>39</v>
      </c>
      <c r="B84" s="18">
        <v>300000</v>
      </c>
      <c r="C84" s="19">
        <v>0</v>
      </c>
      <c r="D84" s="20">
        <f t="shared" si="25"/>
        <v>0</v>
      </c>
      <c r="E84" s="21">
        <f t="shared" si="15"/>
        <v>150000</v>
      </c>
      <c r="F84" s="22">
        <f t="shared" si="16"/>
        <v>0.5</v>
      </c>
      <c r="G84" s="23">
        <f>B84*0.2</f>
        <v>60000</v>
      </c>
      <c r="H84" s="20">
        <v>0.2</v>
      </c>
      <c r="I84" s="21">
        <f t="shared" si="17"/>
        <v>225000</v>
      </c>
      <c r="J84" s="22">
        <f t="shared" si="18"/>
        <v>0.75</v>
      </c>
      <c r="K84" s="19">
        <v>0</v>
      </c>
      <c r="L84" s="20">
        <f>K84/B84</f>
        <v>0</v>
      </c>
      <c r="M84" s="21">
        <f t="shared" si="19"/>
        <v>30000</v>
      </c>
      <c r="N84" s="24">
        <f t="shared" si="20"/>
        <v>0.1</v>
      </c>
      <c r="O84" s="23">
        <v>12000</v>
      </c>
      <c r="P84" s="20">
        <v>0.04</v>
      </c>
      <c r="Q84" s="21">
        <v>12000</v>
      </c>
      <c r="R84" s="22">
        <f t="shared" si="13"/>
        <v>0.04</v>
      </c>
      <c r="S84" s="21">
        <v>0</v>
      </c>
      <c r="T84" s="20">
        <f t="shared" si="21"/>
        <v>0</v>
      </c>
      <c r="U84" s="21">
        <f t="shared" si="22"/>
        <v>150000</v>
      </c>
      <c r="V84" s="71">
        <f t="shared" si="23"/>
        <v>0.5</v>
      </c>
    </row>
    <row r="85" spans="1:22" ht="15.75" thickBot="1" x14ac:dyDescent="0.25">
      <c r="A85" s="32">
        <v>40</v>
      </c>
      <c r="B85" s="33">
        <f>B84+(50000/3)</f>
        <v>316666.66666666669</v>
      </c>
      <c r="C85" s="34">
        <v>0</v>
      </c>
      <c r="D85" s="35">
        <f t="shared" si="25"/>
        <v>0</v>
      </c>
      <c r="E85" s="36">
        <f t="shared" si="15"/>
        <v>158333.33333333334</v>
      </c>
      <c r="F85" s="37">
        <f t="shared" si="16"/>
        <v>0.5</v>
      </c>
      <c r="G85" s="34">
        <f>$B85*H85</f>
        <v>63333.333333333343</v>
      </c>
      <c r="H85" s="35">
        <v>0.2</v>
      </c>
      <c r="I85" s="36">
        <f t="shared" si="17"/>
        <v>237500</v>
      </c>
      <c r="J85" s="37">
        <f t="shared" si="18"/>
        <v>0.75</v>
      </c>
      <c r="K85" s="34">
        <v>0</v>
      </c>
      <c r="L85" s="35">
        <f>K85/B85</f>
        <v>0</v>
      </c>
      <c r="M85" s="36">
        <v>30000</v>
      </c>
      <c r="N85" s="38">
        <f t="shared" si="20"/>
        <v>9.4736842105263147E-2</v>
      </c>
      <c r="O85" s="34">
        <v>12000</v>
      </c>
      <c r="P85" s="35">
        <f>O85/B85</f>
        <v>3.7894736842105259E-2</v>
      </c>
      <c r="Q85" s="36">
        <v>12000</v>
      </c>
      <c r="R85" s="37">
        <f t="shared" si="13"/>
        <v>3.7894736842105259E-2</v>
      </c>
      <c r="S85" s="36">
        <v>0</v>
      </c>
      <c r="T85" s="35">
        <f t="shared" si="21"/>
        <v>0</v>
      </c>
      <c r="U85" s="36">
        <f t="shared" si="22"/>
        <v>158333.33333333334</v>
      </c>
      <c r="V85" s="72">
        <f t="shared" si="23"/>
        <v>0.5</v>
      </c>
    </row>
    <row r="86" spans="1:22" x14ac:dyDescent="0.2">
      <c r="B86" s="69"/>
      <c r="C86" s="69"/>
      <c r="D86" s="69"/>
      <c r="E86" s="69"/>
      <c r="F86" s="69"/>
      <c r="G86" s="69"/>
      <c r="H86" s="69"/>
      <c r="I86" s="69"/>
      <c r="J86" s="69"/>
      <c r="K86" s="69"/>
      <c r="L86" s="69"/>
      <c r="M86" s="69"/>
      <c r="N86" s="69"/>
      <c r="O86" s="69"/>
      <c r="P86" s="69"/>
      <c r="Q86" s="69"/>
      <c r="R86" s="69"/>
      <c r="S86" s="69"/>
      <c r="T86" s="69"/>
      <c r="U86" s="69"/>
    </row>
    <row r="87" spans="1:22" x14ac:dyDescent="0.2">
      <c r="A87" s="39"/>
      <c r="B87" s="40"/>
      <c r="C87" s="41"/>
      <c r="D87" s="41"/>
      <c r="E87" s="180" t="s">
        <v>20</v>
      </c>
      <c r="F87" s="180"/>
      <c r="G87" s="180"/>
      <c r="H87" s="180"/>
      <c r="I87" s="180"/>
      <c r="J87" s="180"/>
      <c r="K87" s="41"/>
      <c r="L87" s="41"/>
      <c r="M87" s="42"/>
    </row>
    <row r="88" spans="1:22" x14ac:dyDescent="0.2">
      <c r="B88" s="44" t="s">
        <v>21</v>
      </c>
      <c r="C88" s="45" t="s">
        <v>22</v>
      </c>
      <c r="D88" s="45" t="s">
        <v>23</v>
      </c>
      <c r="E88" s="45" t="s">
        <v>24</v>
      </c>
      <c r="F88" s="45" t="s">
        <v>25</v>
      </c>
      <c r="G88" s="45" t="s">
        <v>26</v>
      </c>
      <c r="H88" s="45" t="s">
        <v>27</v>
      </c>
      <c r="I88" s="45" t="s">
        <v>28</v>
      </c>
      <c r="J88" s="45" t="s">
        <v>29</v>
      </c>
      <c r="K88" s="45" t="s">
        <v>30</v>
      </c>
      <c r="L88" s="45" t="s">
        <v>31</v>
      </c>
      <c r="M88" s="46" t="s">
        <v>32</v>
      </c>
    </row>
    <row r="89" spans="1:22" x14ac:dyDescent="0.2">
      <c r="B89" s="47">
        <v>4200</v>
      </c>
      <c r="C89" s="48">
        <v>4200</v>
      </c>
      <c r="D89" s="48">
        <v>4000</v>
      </c>
      <c r="E89" s="48">
        <v>2720</v>
      </c>
      <c r="F89" s="48">
        <v>1250</v>
      </c>
      <c r="G89" s="48">
        <v>1250</v>
      </c>
      <c r="H89" s="48">
        <v>1250</v>
      </c>
      <c r="I89" s="48">
        <v>1250</v>
      </c>
      <c r="J89" s="48">
        <v>1250</v>
      </c>
      <c r="K89" s="48">
        <v>1800</v>
      </c>
      <c r="L89" s="48">
        <v>3000</v>
      </c>
      <c r="M89" s="49">
        <v>4200</v>
      </c>
    </row>
    <row r="90" spans="1:22" x14ac:dyDescent="0.2">
      <c r="B90" s="50"/>
      <c r="C90" s="51"/>
      <c r="D90" s="51"/>
      <c r="E90" s="51"/>
      <c r="F90" s="51"/>
      <c r="G90" s="51"/>
      <c r="H90" s="51"/>
      <c r="I90" s="51"/>
      <c r="J90" s="51"/>
      <c r="K90" s="51"/>
      <c r="L90" s="51"/>
      <c r="M90" s="52"/>
      <c r="N90" s="70"/>
      <c r="O90" s="70"/>
      <c r="P90" s="70"/>
      <c r="Q90" s="70"/>
      <c r="R90" s="70"/>
      <c r="S90" s="70"/>
      <c r="T90" s="70"/>
      <c r="U90" s="70"/>
    </row>
    <row r="91" spans="1:22" x14ac:dyDescent="0.2">
      <c r="N91" s="70"/>
      <c r="O91" s="70"/>
      <c r="P91" s="70"/>
      <c r="Q91" s="70"/>
      <c r="R91" s="70"/>
      <c r="S91" s="70"/>
      <c r="T91" s="70"/>
      <c r="U91" s="70"/>
    </row>
    <row r="92" spans="1:22" ht="15.75" x14ac:dyDescent="0.25">
      <c r="B92" s="184" t="s">
        <v>33</v>
      </c>
      <c r="C92" s="184"/>
      <c r="D92" s="184"/>
      <c r="E92" s="184"/>
      <c r="F92" s="184"/>
      <c r="G92" s="184"/>
      <c r="H92" s="184"/>
      <c r="I92" s="184"/>
      <c r="J92" s="184"/>
      <c r="K92" s="184"/>
      <c r="L92" s="184"/>
      <c r="N92" s="70"/>
      <c r="O92" s="70"/>
      <c r="P92" s="70"/>
      <c r="Q92" s="70"/>
      <c r="R92" s="70"/>
      <c r="S92" s="70"/>
      <c r="T92" s="70"/>
      <c r="U92" s="70"/>
    </row>
    <row r="93" spans="1:22" ht="15.75" x14ac:dyDescent="0.25">
      <c r="B93" s="184" t="s">
        <v>34</v>
      </c>
      <c r="C93" s="184"/>
      <c r="D93" s="184"/>
      <c r="E93" s="184"/>
      <c r="F93" s="184"/>
      <c r="G93" s="184"/>
      <c r="H93" s="184"/>
      <c r="I93" s="184"/>
      <c r="J93" s="184"/>
      <c r="K93" s="184"/>
      <c r="L93" s="184"/>
      <c r="N93" s="70"/>
      <c r="O93" s="70"/>
      <c r="P93" s="70"/>
      <c r="Q93" s="70"/>
      <c r="R93" s="70"/>
      <c r="S93" s="70"/>
      <c r="T93" s="70"/>
      <c r="U93" s="70"/>
    </row>
    <row r="94" spans="1:22" ht="15.75" x14ac:dyDescent="0.25">
      <c r="B94" s="184" t="s">
        <v>35</v>
      </c>
      <c r="C94" s="184"/>
      <c r="D94" s="184"/>
      <c r="E94" s="184"/>
      <c r="F94" s="184"/>
      <c r="G94" s="184"/>
      <c r="H94" s="184"/>
      <c r="I94" s="184"/>
      <c r="J94" s="184"/>
      <c r="K94" s="184"/>
      <c r="L94" s="184"/>
    </row>
    <row r="95" spans="1:22" ht="15.75" x14ac:dyDescent="0.25">
      <c r="B95" s="184" t="s">
        <v>36</v>
      </c>
      <c r="C95" s="184"/>
      <c r="D95" s="184"/>
      <c r="E95" s="184"/>
      <c r="F95" s="184"/>
      <c r="G95" s="184"/>
      <c r="H95" s="184"/>
      <c r="I95" s="184"/>
      <c r="J95" s="184"/>
      <c r="K95" s="184"/>
      <c r="L95" s="184"/>
    </row>
    <row r="96" spans="1:22" ht="15.75" x14ac:dyDescent="0.25">
      <c r="B96" s="184" t="s">
        <v>37</v>
      </c>
      <c r="C96" s="184"/>
      <c r="D96" s="184"/>
      <c r="E96" s="184"/>
      <c r="F96" s="184"/>
      <c r="G96" s="184"/>
      <c r="H96" s="184"/>
      <c r="I96" s="184"/>
      <c r="J96" s="184"/>
      <c r="K96" s="184"/>
      <c r="L96" s="184"/>
      <c r="O96" s="6"/>
      <c r="P96" s="6"/>
      <c r="Q96" s="6"/>
      <c r="R96" s="6"/>
      <c r="S96" s="6"/>
    </row>
    <row r="97" spans="1:22" x14ac:dyDescent="0.2">
      <c r="B97" s="6"/>
      <c r="C97" s="6"/>
      <c r="E97" s="6"/>
      <c r="F97" s="6"/>
      <c r="G97" s="6"/>
      <c r="I97" s="6"/>
      <c r="J97" s="6"/>
      <c r="K97" s="8"/>
      <c r="O97" s="6"/>
      <c r="P97" s="6"/>
      <c r="Q97" s="6"/>
      <c r="R97" s="6"/>
      <c r="S97" s="8"/>
    </row>
    <row r="98" spans="1:22" ht="15.75" thickBot="1" x14ac:dyDescent="0.25">
      <c r="D98" s="43" t="s">
        <v>48</v>
      </c>
    </row>
    <row r="99" spans="1:22" x14ac:dyDescent="0.2">
      <c r="A99" s="1"/>
      <c r="B99" s="2" t="s">
        <v>0</v>
      </c>
      <c r="C99" s="185" t="s">
        <v>1</v>
      </c>
      <c r="D99" s="186"/>
      <c r="E99" s="186"/>
      <c r="F99" s="187"/>
      <c r="G99" s="185" t="s">
        <v>2</v>
      </c>
      <c r="H99" s="186"/>
      <c r="I99" s="186"/>
      <c r="J99" s="187"/>
      <c r="K99" s="185" t="s">
        <v>3</v>
      </c>
      <c r="L99" s="186"/>
      <c r="M99" s="186"/>
      <c r="N99" s="187"/>
      <c r="O99" s="185" t="s">
        <v>3</v>
      </c>
      <c r="P99" s="186"/>
      <c r="Q99" s="186"/>
      <c r="R99" s="187"/>
      <c r="S99" s="185" t="s">
        <v>4</v>
      </c>
      <c r="T99" s="186"/>
      <c r="U99" s="186"/>
      <c r="V99" s="168"/>
    </row>
    <row r="100" spans="1:22" x14ac:dyDescent="0.2">
      <c r="A100" s="3"/>
      <c r="B100" s="4" t="s">
        <v>5</v>
      </c>
      <c r="C100" s="181" t="s">
        <v>6</v>
      </c>
      <c r="D100" s="182"/>
      <c r="E100" s="182"/>
      <c r="F100" s="183"/>
      <c r="G100" s="181" t="s">
        <v>7</v>
      </c>
      <c r="H100" s="182"/>
      <c r="I100" s="182"/>
      <c r="J100" s="183"/>
      <c r="K100" s="181" t="s">
        <v>47</v>
      </c>
      <c r="L100" s="182"/>
      <c r="M100" s="182"/>
      <c r="N100" s="183"/>
      <c r="O100" s="181" t="s">
        <v>44</v>
      </c>
      <c r="P100" s="182"/>
      <c r="Q100" s="182"/>
      <c r="R100" s="183"/>
      <c r="S100" s="188" t="s">
        <v>12</v>
      </c>
      <c r="T100" s="189"/>
      <c r="U100" s="189"/>
      <c r="V100" s="170"/>
    </row>
    <row r="101" spans="1:22" x14ac:dyDescent="0.2">
      <c r="A101" s="3"/>
      <c r="B101" s="9"/>
      <c r="C101" s="5"/>
      <c r="D101" s="6" t="s">
        <v>13</v>
      </c>
      <c r="E101" s="6"/>
      <c r="F101" s="7" t="s">
        <v>14</v>
      </c>
      <c r="G101" s="5"/>
      <c r="H101" s="6" t="s">
        <v>13</v>
      </c>
      <c r="I101" s="6"/>
      <c r="J101" s="7" t="s">
        <v>14</v>
      </c>
      <c r="K101" s="5"/>
      <c r="L101" s="6" t="s">
        <v>13</v>
      </c>
      <c r="M101" s="6"/>
      <c r="N101" s="7" t="s">
        <v>14</v>
      </c>
      <c r="O101" s="5"/>
      <c r="P101" s="6" t="s">
        <v>13</v>
      </c>
      <c r="Q101" s="6"/>
      <c r="R101" s="7" t="s">
        <v>14</v>
      </c>
      <c r="S101" s="6"/>
      <c r="T101" s="6" t="s">
        <v>13</v>
      </c>
      <c r="U101" s="6"/>
      <c r="V101" s="10" t="s">
        <v>14</v>
      </c>
    </row>
    <row r="102" spans="1:22" x14ac:dyDescent="0.2">
      <c r="A102" s="11" t="s">
        <v>15</v>
      </c>
      <c r="B102" s="12" t="s">
        <v>16</v>
      </c>
      <c r="C102" s="13" t="s">
        <v>17</v>
      </c>
      <c r="D102" s="14" t="s">
        <v>18</v>
      </c>
      <c r="E102" s="14" t="s">
        <v>19</v>
      </c>
      <c r="F102" s="15" t="s">
        <v>18</v>
      </c>
      <c r="G102" s="13" t="s">
        <v>17</v>
      </c>
      <c r="H102" s="14" t="s">
        <v>18</v>
      </c>
      <c r="I102" s="14" t="s">
        <v>19</v>
      </c>
      <c r="J102" s="15" t="s">
        <v>18</v>
      </c>
      <c r="K102" s="13" t="s">
        <v>17</v>
      </c>
      <c r="L102" s="14" t="s">
        <v>18</v>
      </c>
      <c r="M102" s="14" t="s">
        <v>19</v>
      </c>
      <c r="N102" s="15" t="s">
        <v>18</v>
      </c>
      <c r="O102" s="13" t="s">
        <v>17</v>
      </c>
      <c r="P102" s="14" t="s">
        <v>18</v>
      </c>
      <c r="Q102" s="14" t="s">
        <v>19</v>
      </c>
      <c r="R102" s="15" t="s">
        <v>18</v>
      </c>
      <c r="S102" s="14" t="s">
        <v>17</v>
      </c>
      <c r="T102" s="14" t="s">
        <v>18</v>
      </c>
      <c r="U102" s="14" t="s">
        <v>19</v>
      </c>
      <c r="V102" s="16" t="s">
        <v>18</v>
      </c>
    </row>
    <row r="103" spans="1:22" x14ac:dyDescent="0.2">
      <c r="A103" s="17">
        <v>0</v>
      </c>
      <c r="B103" s="18">
        <v>40000</v>
      </c>
      <c r="C103" s="19">
        <v>10000</v>
      </c>
      <c r="D103" s="20">
        <f>C103/B103</f>
        <v>0.25</v>
      </c>
      <c r="E103" s="21">
        <f>B103*0.5</f>
        <v>20000</v>
      </c>
      <c r="F103" s="22">
        <f>E103/B103</f>
        <v>0.5</v>
      </c>
      <c r="G103" s="23">
        <f>B103*0.2</f>
        <v>8000</v>
      </c>
      <c r="H103" s="20">
        <v>0.2</v>
      </c>
      <c r="I103" s="21">
        <f>B103*0.75</f>
        <v>30000</v>
      </c>
      <c r="J103" s="22">
        <f>I103/B103</f>
        <v>0.75</v>
      </c>
      <c r="K103" s="19">
        <v>2400</v>
      </c>
      <c r="L103" s="20">
        <f>K103/B103</f>
        <v>0.06</v>
      </c>
      <c r="M103" s="21">
        <f>B103*0.1</f>
        <v>4000</v>
      </c>
      <c r="N103" s="24">
        <f>M103/B103</f>
        <v>0.1</v>
      </c>
      <c r="O103" s="19">
        <v>3000</v>
      </c>
      <c r="P103" s="20">
        <f t="shared" ref="P103:P113" si="28">O103/B103</f>
        <v>7.4999999999999997E-2</v>
      </c>
      <c r="Q103" s="21">
        <f>B103*0.25</f>
        <v>10000</v>
      </c>
      <c r="R103" s="22">
        <f t="shared" ref="R103:R108" si="29">Q103/B103</f>
        <v>0.25</v>
      </c>
      <c r="S103" s="21">
        <v>10000</v>
      </c>
      <c r="T103" s="20">
        <f>S103/B103</f>
        <v>0.25</v>
      </c>
      <c r="U103" s="21">
        <f>B103*0.5</f>
        <v>20000</v>
      </c>
      <c r="V103" s="71">
        <f>U103/B103</f>
        <v>0.5</v>
      </c>
    </row>
    <row r="104" spans="1:22" x14ac:dyDescent="0.2">
      <c r="A104" s="17">
        <v>1</v>
      </c>
      <c r="B104" s="18">
        <v>43333</v>
      </c>
      <c r="C104" s="19">
        <v>10000</v>
      </c>
      <c r="D104" s="20">
        <f t="shared" ref="D104:D109" si="30">C104/B104</f>
        <v>0.23077100593081484</v>
      </c>
      <c r="E104" s="21">
        <f t="shared" ref="E104:E143" si="31">B104*0.5</f>
        <v>21666.5</v>
      </c>
      <c r="F104" s="22">
        <f t="shared" ref="F104:F143" si="32">E104/B104</f>
        <v>0.5</v>
      </c>
      <c r="G104" s="23">
        <f>H104*B104</f>
        <v>8666.6</v>
      </c>
      <c r="H104" s="20">
        <v>0.2</v>
      </c>
      <c r="I104" s="21">
        <f t="shared" ref="I104:I143" si="33">B104*0.75</f>
        <v>32499.75</v>
      </c>
      <c r="J104" s="22">
        <f t="shared" ref="J104:J143" si="34">I104/B104</f>
        <v>0.75</v>
      </c>
      <c r="K104" s="19">
        <v>2400</v>
      </c>
      <c r="L104" s="20">
        <f t="shared" ref="L104:L121" si="35">K104/B104</f>
        <v>5.5385041423395565E-2</v>
      </c>
      <c r="M104" s="21">
        <f t="shared" ref="M104:M142" si="36">B104*0.1</f>
        <v>4333.3</v>
      </c>
      <c r="N104" s="24">
        <f t="shared" ref="N104:N167" si="37">M104/B104</f>
        <v>0.1</v>
      </c>
      <c r="O104" s="19">
        <v>3000</v>
      </c>
      <c r="P104" s="20">
        <f t="shared" si="28"/>
        <v>6.9231301779244456E-2</v>
      </c>
      <c r="Q104" s="21">
        <f t="shared" ref="Q104:Q134" si="38">B104*0.25</f>
        <v>10833.25</v>
      </c>
      <c r="R104" s="22">
        <f t="shared" si="29"/>
        <v>0.25</v>
      </c>
      <c r="S104" s="19">
        <f>T104*$B104</f>
        <v>10833.25</v>
      </c>
      <c r="T104" s="20">
        <v>0.25</v>
      </c>
      <c r="U104" s="21">
        <f t="shared" ref="U104:U143" si="39">B104*0.5</f>
        <v>21666.5</v>
      </c>
      <c r="V104" s="71">
        <f t="shared" ref="V104:V167" si="40">U104/B104</f>
        <v>0.5</v>
      </c>
    </row>
    <row r="105" spans="1:22" x14ac:dyDescent="0.2">
      <c r="A105" s="17">
        <v>2</v>
      </c>
      <c r="B105" s="18">
        <v>46666</v>
      </c>
      <c r="C105" s="19">
        <v>10000</v>
      </c>
      <c r="D105" s="20">
        <f t="shared" si="30"/>
        <v>0.21428877555393649</v>
      </c>
      <c r="E105" s="21">
        <f t="shared" si="31"/>
        <v>23333</v>
      </c>
      <c r="F105" s="22">
        <f t="shared" si="32"/>
        <v>0.5</v>
      </c>
      <c r="G105" s="23">
        <f>H105*B105</f>
        <v>9333.2000000000007</v>
      </c>
      <c r="H105" s="20">
        <v>0.2</v>
      </c>
      <c r="I105" s="21">
        <f t="shared" si="33"/>
        <v>34999.5</v>
      </c>
      <c r="J105" s="22">
        <f t="shared" si="34"/>
        <v>0.75</v>
      </c>
      <c r="K105" s="19">
        <v>2400</v>
      </c>
      <c r="L105" s="20">
        <f t="shared" si="35"/>
        <v>5.1429306132944753E-2</v>
      </c>
      <c r="M105" s="21">
        <f t="shared" si="36"/>
        <v>4666.6000000000004</v>
      </c>
      <c r="N105" s="24">
        <f t="shared" si="37"/>
        <v>0.1</v>
      </c>
      <c r="O105" s="19">
        <v>3000</v>
      </c>
      <c r="P105" s="20">
        <f t="shared" si="28"/>
        <v>6.428663266618094E-2</v>
      </c>
      <c r="Q105" s="21">
        <f t="shared" si="38"/>
        <v>11666.5</v>
      </c>
      <c r="R105" s="22">
        <f t="shared" si="29"/>
        <v>0.25</v>
      </c>
      <c r="S105" s="19">
        <f>T105*$B105</f>
        <v>11666.5</v>
      </c>
      <c r="T105" s="20">
        <v>0.25</v>
      </c>
      <c r="U105" s="21">
        <f t="shared" si="39"/>
        <v>23333</v>
      </c>
      <c r="V105" s="71">
        <f t="shared" si="40"/>
        <v>0.5</v>
      </c>
    </row>
    <row r="106" spans="1:22" x14ac:dyDescent="0.2">
      <c r="A106" s="17">
        <v>3</v>
      </c>
      <c r="B106" s="18">
        <v>50000</v>
      </c>
      <c r="C106" s="19">
        <v>10000</v>
      </c>
      <c r="D106" s="20">
        <f t="shared" si="30"/>
        <v>0.2</v>
      </c>
      <c r="E106" s="21">
        <f t="shared" si="31"/>
        <v>25000</v>
      </c>
      <c r="F106" s="22">
        <f t="shared" si="32"/>
        <v>0.5</v>
      </c>
      <c r="G106" s="23">
        <f>B106*0.2</f>
        <v>10000</v>
      </c>
      <c r="H106" s="20">
        <v>0.2</v>
      </c>
      <c r="I106" s="21">
        <f t="shared" si="33"/>
        <v>37500</v>
      </c>
      <c r="J106" s="22">
        <f t="shared" si="34"/>
        <v>0.75</v>
      </c>
      <c r="K106" s="19">
        <v>2400</v>
      </c>
      <c r="L106" s="20">
        <f t="shared" si="35"/>
        <v>4.8000000000000001E-2</v>
      </c>
      <c r="M106" s="21">
        <f t="shared" si="36"/>
        <v>5000</v>
      </c>
      <c r="N106" s="24">
        <f t="shared" si="37"/>
        <v>0.1</v>
      </c>
      <c r="O106" s="19">
        <v>3000</v>
      </c>
      <c r="P106" s="20">
        <f t="shared" si="28"/>
        <v>0.06</v>
      </c>
      <c r="Q106" s="21">
        <f t="shared" si="38"/>
        <v>12500</v>
      </c>
      <c r="R106" s="22">
        <f t="shared" si="29"/>
        <v>0.25</v>
      </c>
      <c r="S106" s="21">
        <v>12500</v>
      </c>
      <c r="T106" s="20">
        <f>S106/B106</f>
        <v>0.25</v>
      </c>
      <c r="U106" s="21">
        <f t="shared" si="39"/>
        <v>25000</v>
      </c>
      <c r="V106" s="71">
        <f t="shared" si="40"/>
        <v>0.5</v>
      </c>
    </row>
    <row r="107" spans="1:22" x14ac:dyDescent="0.2">
      <c r="A107" s="17">
        <v>4</v>
      </c>
      <c r="B107" s="18">
        <v>55000</v>
      </c>
      <c r="C107" s="19">
        <v>10000</v>
      </c>
      <c r="D107" s="20">
        <f t="shared" si="30"/>
        <v>0.18181818181818182</v>
      </c>
      <c r="E107" s="21">
        <f t="shared" si="31"/>
        <v>27500</v>
      </c>
      <c r="F107" s="22">
        <f t="shared" si="32"/>
        <v>0.5</v>
      </c>
      <c r="G107" s="19">
        <f>$B107*H107</f>
        <v>11000</v>
      </c>
      <c r="H107" s="20">
        <v>0.2</v>
      </c>
      <c r="I107" s="21">
        <f t="shared" si="33"/>
        <v>41250</v>
      </c>
      <c r="J107" s="22">
        <f t="shared" si="34"/>
        <v>0.75</v>
      </c>
      <c r="K107" s="19">
        <v>2400</v>
      </c>
      <c r="L107" s="20">
        <f t="shared" si="35"/>
        <v>4.363636363636364E-2</v>
      </c>
      <c r="M107" s="21">
        <f t="shared" si="36"/>
        <v>5500</v>
      </c>
      <c r="N107" s="24">
        <f t="shared" si="37"/>
        <v>0.1</v>
      </c>
      <c r="O107" s="19">
        <v>3500</v>
      </c>
      <c r="P107" s="20">
        <f t="shared" si="28"/>
        <v>6.363636363636363E-2</v>
      </c>
      <c r="Q107" s="21">
        <f t="shared" si="38"/>
        <v>13750</v>
      </c>
      <c r="R107" s="22">
        <f t="shared" si="29"/>
        <v>0.25</v>
      </c>
      <c r="S107" s="19">
        <f>$B107*T107</f>
        <v>13750</v>
      </c>
      <c r="T107" s="20">
        <v>0.25</v>
      </c>
      <c r="U107" s="21">
        <f t="shared" si="39"/>
        <v>27500</v>
      </c>
      <c r="V107" s="71">
        <f t="shared" si="40"/>
        <v>0.5</v>
      </c>
    </row>
    <row r="108" spans="1:22" x14ac:dyDescent="0.2">
      <c r="A108" s="17">
        <v>5</v>
      </c>
      <c r="B108" s="18">
        <v>60000</v>
      </c>
      <c r="C108" s="19">
        <v>10000</v>
      </c>
      <c r="D108" s="20">
        <f t="shared" si="30"/>
        <v>0.16666666666666666</v>
      </c>
      <c r="E108" s="21">
        <f t="shared" si="31"/>
        <v>30000</v>
      </c>
      <c r="F108" s="22">
        <f t="shared" si="32"/>
        <v>0.5</v>
      </c>
      <c r="G108" s="23">
        <f>B108*0.2</f>
        <v>12000</v>
      </c>
      <c r="H108" s="20">
        <v>0.2</v>
      </c>
      <c r="I108" s="21">
        <f t="shared" si="33"/>
        <v>45000</v>
      </c>
      <c r="J108" s="22">
        <f t="shared" si="34"/>
        <v>0.75</v>
      </c>
      <c r="K108" s="19">
        <v>2400</v>
      </c>
      <c r="L108" s="20">
        <f t="shared" si="35"/>
        <v>0.04</v>
      </c>
      <c r="M108" s="21">
        <f t="shared" si="36"/>
        <v>6000</v>
      </c>
      <c r="N108" s="24">
        <f t="shared" si="37"/>
        <v>0.1</v>
      </c>
      <c r="O108" s="19">
        <v>4000</v>
      </c>
      <c r="P108" s="20">
        <f t="shared" si="28"/>
        <v>6.6666666666666666E-2</v>
      </c>
      <c r="Q108" s="21">
        <f t="shared" si="38"/>
        <v>15000</v>
      </c>
      <c r="R108" s="22">
        <f t="shared" si="29"/>
        <v>0.25</v>
      </c>
      <c r="S108" s="21">
        <v>15000</v>
      </c>
      <c r="T108" s="20">
        <f>S108/B108</f>
        <v>0.25</v>
      </c>
      <c r="U108" s="21">
        <f t="shared" si="39"/>
        <v>30000</v>
      </c>
      <c r="V108" s="71">
        <f t="shared" si="40"/>
        <v>0.5</v>
      </c>
    </row>
    <row r="109" spans="1:22" x14ac:dyDescent="0.2">
      <c r="A109" s="17">
        <v>6</v>
      </c>
      <c r="B109" s="18">
        <v>65000</v>
      </c>
      <c r="C109" s="19">
        <v>10000</v>
      </c>
      <c r="D109" s="20">
        <f t="shared" si="30"/>
        <v>0.15384615384615385</v>
      </c>
      <c r="E109" s="21">
        <f t="shared" si="31"/>
        <v>32500</v>
      </c>
      <c r="F109" s="22">
        <f t="shared" si="32"/>
        <v>0.5</v>
      </c>
      <c r="G109" s="19">
        <f>$B109*H109</f>
        <v>13000</v>
      </c>
      <c r="H109" s="20">
        <v>0.2</v>
      </c>
      <c r="I109" s="21">
        <f t="shared" si="33"/>
        <v>48750</v>
      </c>
      <c r="J109" s="22">
        <f t="shared" si="34"/>
        <v>0.75</v>
      </c>
      <c r="K109" s="19">
        <v>2400</v>
      </c>
      <c r="L109" s="20">
        <f t="shared" si="35"/>
        <v>3.6923076923076927E-2</v>
      </c>
      <c r="M109" s="21">
        <f t="shared" si="36"/>
        <v>6500</v>
      </c>
      <c r="N109" s="24">
        <f t="shared" si="37"/>
        <v>0.1</v>
      </c>
      <c r="O109" s="19">
        <v>4000</v>
      </c>
      <c r="P109" s="20">
        <f t="shared" si="28"/>
        <v>6.1538461538461542E-2</v>
      </c>
      <c r="Q109" s="21">
        <f t="shared" si="38"/>
        <v>16250</v>
      </c>
      <c r="R109" s="22">
        <v>0.25</v>
      </c>
      <c r="S109" s="19">
        <f>$B109*T109</f>
        <v>16250</v>
      </c>
      <c r="T109" s="20">
        <v>0.25</v>
      </c>
      <c r="U109" s="21">
        <f t="shared" si="39"/>
        <v>32500</v>
      </c>
      <c r="V109" s="71">
        <f t="shared" si="40"/>
        <v>0.5</v>
      </c>
    </row>
    <row r="110" spans="1:22" x14ac:dyDescent="0.2">
      <c r="A110" s="17">
        <v>7</v>
      </c>
      <c r="B110" s="18">
        <v>70000</v>
      </c>
      <c r="C110" s="19">
        <v>12500</v>
      </c>
      <c r="D110" s="20">
        <f>C110/B110</f>
        <v>0.17857142857142858</v>
      </c>
      <c r="E110" s="21">
        <f t="shared" si="31"/>
        <v>35000</v>
      </c>
      <c r="F110" s="22">
        <f t="shared" si="32"/>
        <v>0.5</v>
      </c>
      <c r="G110" s="23">
        <f>B110*0.2</f>
        <v>14000</v>
      </c>
      <c r="H110" s="20">
        <v>0.2</v>
      </c>
      <c r="I110" s="21">
        <f t="shared" si="33"/>
        <v>52500</v>
      </c>
      <c r="J110" s="22">
        <f t="shared" si="34"/>
        <v>0.75</v>
      </c>
      <c r="K110" s="19">
        <v>2400</v>
      </c>
      <c r="L110" s="20">
        <f t="shared" si="35"/>
        <v>3.4285714285714287E-2</v>
      </c>
      <c r="M110" s="21">
        <f t="shared" si="36"/>
        <v>7000</v>
      </c>
      <c r="N110" s="24">
        <f t="shared" si="37"/>
        <v>0.1</v>
      </c>
      <c r="O110" s="19">
        <v>4000</v>
      </c>
      <c r="P110" s="20">
        <f t="shared" si="28"/>
        <v>5.7142857142857141E-2</v>
      </c>
      <c r="Q110" s="21">
        <f t="shared" si="38"/>
        <v>17500</v>
      </c>
      <c r="R110" s="22">
        <f>Q110/B110</f>
        <v>0.25</v>
      </c>
      <c r="S110" s="21">
        <v>17500</v>
      </c>
      <c r="T110" s="20">
        <f>S110/B110</f>
        <v>0.25</v>
      </c>
      <c r="U110" s="21">
        <f t="shared" si="39"/>
        <v>35000</v>
      </c>
      <c r="V110" s="71">
        <f t="shared" si="40"/>
        <v>0.5</v>
      </c>
    </row>
    <row r="111" spans="1:22" x14ac:dyDescent="0.2">
      <c r="A111" s="17">
        <v>8</v>
      </c>
      <c r="B111" s="18">
        <v>75000</v>
      </c>
      <c r="C111" s="19">
        <v>12500</v>
      </c>
      <c r="D111" s="20">
        <f>C111/B111</f>
        <v>0.16666666666666666</v>
      </c>
      <c r="E111" s="21">
        <f t="shared" si="31"/>
        <v>37500</v>
      </c>
      <c r="F111" s="22">
        <f t="shared" si="32"/>
        <v>0.5</v>
      </c>
      <c r="G111" s="19">
        <f>$B111*H111</f>
        <v>15000</v>
      </c>
      <c r="H111" s="20">
        <v>0.2</v>
      </c>
      <c r="I111" s="21">
        <f t="shared" si="33"/>
        <v>56250</v>
      </c>
      <c r="J111" s="22">
        <f t="shared" si="34"/>
        <v>0.75</v>
      </c>
      <c r="K111" s="19">
        <v>2400</v>
      </c>
      <c r="L111" s="20">
        <f t="shared" si="35"/>
        <v>3.2000000000000001E-2</v>
      </c>
      <c r="M111" s="21">
        <f t="shared" si="36"/>
        <v>7500</v>
      </c>
      <c r="N111" s="24">
        <f t="shared" si="37"/>
        <v>0.1</v>
      </c>
      <c r="O111" s="19">
        <v>4000</v>
      </c>
      <c r="P111" s="20">
        <f t="shared" si="28"/>
        <v>5.3333333333333337E-2</v>
      </c>
      <c r="Q111" s="21">
        <f t="shared" si="38"/>
        <v>18750</v>
      </c>
      <c r="R111" s="22">
        <v>0.24285714285714285</v>
      </c>
      <c r="S111" s="19">
        <f>$B111*T111</f>
        <v>18750</v>
      </c>
      <c r="T111" s="20">
        <v>0.25</v>
      </c>
      <c r="U111" s="21">
        <f t="shared" si="39"/>
        <v>37500</v>
      </c>
      <c r="V111" s="71">
        <f t="shared" si="40"/>
        <v>0.5</v>
      </c>
    </row>
    <row r="112" spans="1:22" x14ac:dyDescent="0.2">
      <c r="A112" s="17">
        <v>9</v>
      </c>
      <c r="B112" s="18">
        <v>80000</v>
      </c>
      <c r="C112" s="19">
        <v>15000</v>
      </c>
      <c r="D112" s="20">
        <f>C112/B112</f>
        <v>0.1875</v>
      </c>
      <c r="E112" s="21">
        <f t="shared" si="31"/>
        <v>40000</v>
      </c>
      <c r="F112" s="22">
        <f t="shared" si="32"/>
        <v>0.5</v>
      </c>
      <c r="G112" s="23">
        <f>B112*0.2</f>
        <v>16000</v>
      </c>
      <c r="H112" s="20">
        <v>0.2</v>
      </c>
      <c r="I112" s="21">
        <f t="shared" si="33"/>
        <v>60000</v>
      </c>
      <c r="J112" s="22">
        <f t="shared" si="34"/>
        <v>0.75</v>
      </c>
      <c r="K112" s="19">
        <v>2400</v>
      </c>
      <c r="L112" s="20">
        <f t="shared" si="35"/>
        <v>0.03</v>
      </c>
      <c r="M112" s="21">
        <f t="shared" si="36"/>
        <v>8000</v>
      </c>
      <c r="N112" s="24">
        <f t="shared" si="37"/>
        <v>0.1</v>
      </c>
      <c r="O112" s="19">
        <v>4000</v>
      </c>
      <c r="P112" s="20">
        <f t="shared" si="28"/>
        <v>0.05</v>
      </c>
      <c r="Q112" s="21">
        <f t="shared" si="38"/>
        <v>20000</v>
      </c>
      <c r="R112" s="22">
        <f t="shared" ref="R112:R123" si="41">Q112/B112</f>
        <v>0.25</v>
      </c>
      <c r="S112" s="21">
        <v>20000</v>
      </c>
      <c r="T112" s="20">
        <f>S112/B112</f>
        <v>0.25</v>
      </c>
      <c r="U112" s="21">
        <f t="shared" si="39"/>
        <v>40000</v>
      </c>
      <c r="V112" s="71">
        <f t="shared" si="40"/>
        <v>0.5</v>
      </c>
    </row>
    <row r="113" spans="1:22" x14ac:dyDescent="0.2">
      <c r="A113" s="17">
        <v>10</v>
      </c>
      <c r="B113" s="18">
        <v>100000</v>
      </c>
      <c r="C113" s="19">
        <v>15000</v>
      </c>
      <c r="D113" s="20">
        <f t="shared" ref="D113:D123" si="42">C113/B113</f>
        <v>0.15</v>
      </c>
      <c r="E113" s="21">
        <f t="shared" si="31"/>
        <v>50000</v>
      </c>
      <c r="F113" s="22">
        <f t="shared" si="32"/>
        <v>0.5</v>
      </c>
      <c r="G113" s="23">
        <f>B113*0.2</f>
        <v>20000</v>
      </c>
      <c r="H113" s="20">
        <v>0.2</v>
      </c>
      <c r="I113" s="21">
        <f t="shared" si="33"/>
        <v>75000</v>
      </c>
      <c r="J113" s="22">
        <f t="shared" si="34"/>
        <v>0.75</v>
      </c>
      <c r="K113" s="19">
        <v>2400</v>
      </c>
      <c r="L113" s="20">
        <f t="shared" si="35"/>
        <v>2.4E-2</v>
      </c>
      <c r="M113" s="21">
        <f t="shared" si="36"/>
        <v>10000</v>
      </c>
      <c r="N113" s="24">
        <f t="shared" si="37"/>
        <v>0.1</v>
      </c>
      <c r="O113" s="19">
        <v>5000</v>
      </c>
      <c r="P113" s="20">
        <f t="shared" si="28"/>
        <v>0.05</v>
      </c>
      <c r="Q113" s="21">
        <f t="shared" si="38"/>
        <v>25000</v>
      </c>
      <c r="R113" s="22">
        <f t="shared" si="41"/>
        <v>0.25</v>
      </c>
      <c r="S113" s="21">
        <v>20000</v>
      </c>
      <c r="T113" s="20">
        <f t="shared" ref="T113:T124" si="43">S113/B113</f>
        <v>0.2</v>
      </c>
      <c r="U113" s="21">
        <f t="shared" si="39"/>
        <v>50000</v>
      </c>
      <c r="V113" s="71">
        <f t="shared" si="40"/>
        <v>0.5</v>
      </c>
    </row>
    <row r="114" spans="1:22" x14ac:dyDescent="0.2">
      <c r="A114" s="17">
        <v>11</v>
      </c>
      <c r="B114" s="18">
        <v>105000</v>
      </c>
      <c r="C114" s="19">
        <v>15000</v>
      </c>
      <c r="D114" s="20">
        <f t="shared" si="42"/>
        <v>0.14285714285714285</v>
      </c>
      <c r="E114" s="21">
        <f t="shared" si="31"/>
        <v>52500</v>
      </c>
      <c r="F114" s="22">
        <f t="shared" si="32"/>
        <v>0.5</v>
      </c>
      <c r="G114" s="19">
        <f>$B114*H114</f>
        <v>21000</v>
      </c>
      <c r="H114" s="20">
        <v>0.2</v>
      </c>
      <c r="I114" s="21">
        <f t="shared" si="33"/>
        <v>78750</v>
      </c>
      <c r="J114" s="22">
        <f t="shared" si="34"/>
        <v>0.75</v>
      </c>
      <c r="K114" s="19">
        <v>2400</v>
      </c>
      <c r="L114" s="20">
        <f t="shared" si="35"/>
        <v>2.2857142857142857E-2</v>
      </c>
      <c r="M114" s="21">
        <f t="shared" si="36"/>
        <v>10500</v>
      </c>
      <c r="N114" s="24">
        <f t="shared" si="37"/>
        <v>0.1</v>
      </c>
      <c r="O114" s="19">
        <f>$B114*P114</f>
        <v>5250</v>
      </c>
      <c r="P114" s="20">
        <v>0.05</v>
      </c>
      <c r="Q114" s="21">
        <f t="shared" si="38"/>
        <v>26250</v>
      </c>
      <c r="R114" s="22">
        <f t="shared" si="41"/>
        <v>0.25</v>
      </c>
      <c r="S114" s="21">
        <v>20000</v>
      </c>
      <c r="T114" s="20">
        <f t="shared" si="43"/>
        <v>0.19047619047619047</v>
      </c>
      <c r="U114" s="21">
        <f t="shared" si="39"/>
        <v>52500</v>
      </c>
      <c r="V114" s="71">
        <f t="shared" si="40"/>
        <v>0.5</v>
      </c>
    </row>
    <row r="115" spans="1:22" x14ac:dyDescent="0.2">
      <c r="A115" s="17">
        <v>12</v>
      </c>
      <c r="B115" s="18">
        <v>110000</v>
      </c>
      <c r="C115" s="19">
        <v>15000</v>
      </c>
      <c r="D115" s="20">
        <f t="shared" si="42"/>
        <v>0.13636363636363635</v>
      </c>
      <c r="E115" s="21">
        <f t="shared" si="31"/>
        <v>55000</v>
      </c>
      <c r="F115" s="22">
        <f t="shared" si="32"/>
        <v>0.5</v>
      </c>
      <c r="G115" s="23">
        <f>B115*0.2</f>
        <v>22000</v>
      </c>
      <c r="H115" s="20">
        <v>0.2</v>
      </c>
      <c r="I115" s="21">
        <f t="shared" si="33"/>
        <v>82500</v>
      </c>
      <c r="J115" s="22">
        <f t="shared" si="34"/>
        <v>0.75</v>
      </c>
      <c r="K115" s="19">
        <v>2400</v>
      </c>
      <c r="L115" s="20">
        <f t="shared" si="35"/>
        <v>2.181818181818182E-2</v>
      </c>
      <c r="M115" s="21">
        <f t="shared" si="36"/>
        <v>11000</v>
      </c>
      <c r="N115" s="24">
        <f t="shared" si="37"/>
        <v>0.1</v>
      </c>
      <c r="O115" s="19">
        <v>5500</v>
      </c>
      <c r="P115" s="20">
        <f t="shared" ref="P115:P123" si="44">O115/B115</f>
        <v>0.05</v>
      </c>
      <c r="Q115" s="21">
        <f t="shared" si="38"/>
        <v>27500</v>
      </c>
      <c r="R115" s="22">
        <f t="shared" si="41"/>
        <v>0.25</v>
      </c>
      <c r="S115" s="21">
        <v>20000</v>
      </c>
      <c r="T115" s="20">
        <f t="shared" si="43"/>
        <v>0.18181818181818182</v>
      </c>
      <c r="U115" s="21">
        <f t="shared" si="39"/>
        <v>55000</v>
      </c>
      <c r="V115" s="71">
        <f t="shared" si="40"/>
        <v>0.5</v>
      </c>
    </row>
    <row r="116" spans="1:22" x14ac:dyDescent="0.2">
      <c r="A116" s="17">
        <v>13</v>
      </c>
      <c r="B116" s="18">
        <v>112500</v>
      </c>
      <c r="C116" s="19">
        <v>15000</v>
      </c>
      <c r="D116" s="20">
        <f t="shared" si="42"/>
        <v>0.13333333333333333</v>
      </c>
      <c r="E116" s="21">
        <f t="shared" si="31"/>
        <v>56250</v>
      </c>
      <c r="F116" s="22">
        <f t="shared" si="32"/>
        <v>0.5</v>
      </c>
      <c r="G116" s="19">
        <f>$B116*H116</f>
        <v>22500</v>
      </c>
      <c r="H116" s="20">
        <v>0.2</v>
      </c>
      <c r="I116" s="21">
        <f t="shared" si="33"/>
        <v>84375</v>
      </c>
      <c r="J116" s="22">
        <f t="shared" si="34"/>
        <v>0.75</v>
      </c>
      <c r="K116" s="19">
        <v>2400</v>
      </c>
      <c r="L116" s="20">
        <f t="shared" si="35"/>
        <v>2.1333333333333333E-2</v>
      </c>
      <c r="M116" s="21">
        <f t="shared" si="36"/>
        <v>11250</v>
      </c>
      <c r="N116" s="24">
        <f t="shared" si="37"/>
        <v>0.1</v>
      </c>
      <c r="O116" s="19">
        <f>O115+(500/4)</f>
        <v>5625</v>
      </c>
      <c r="P116" s="20">
        <f t="shared" si="44"/>
        <v>0.05</v>
      </c>
      <c r="Q116" s="21">
        <f t="shared" si="38"/>
        <v>28125</v>
      </c>
      <c r="R116" s="22">
        <f t="shared" si="41"/>
        <v>0.25</v>
      </c>
      <c r="S116" s="21">
        <v>20000</v>
      </c>
      <c r="T116" s="20">
        <f t="shared" si="43"/>
        <v>0.17777777777777778</v>
      </c>
      <c r="U116" s="21">
        <f t="shared" si="39"/>
        <v>56250</v>
      </c>
      <c r="V116" s="71">
        <f t="shared" si="40"/>
        <v>0.5</v>
      </c>
    </row>
    <row r="117" spans="1:22" x14ac:dyDescent="0.2">
      <c r="A117" s="17">
        <v>14</v>
      </c>
      <c r="B117" s="18">
        <v>115000</v>
      </c>
      <c r="C117" s="19">
        <v>15000</v>
      </c>
      <c r="D117" s="20">
        <f t="shared" si="42"/>
        <v>0.13043478260869565</v>
      </c>
      <c r="E117" s="21">
        <f t="shared" si="31"/>
        <v>57500</v>
      </c>
      <c r="F117" s="22">
        <f t="shared" si="32"/>
        <v>0.5</v>
      </c>
      <c r="G117" s="19">
        <f>$B117*H117</f>
        <v>23000</v>
      </c>
      <c r="H117" s="20">
        <v>0.2</v>
      </c>
      <c r="I117" s="21">
        <f t="shared" si="33"/>
        <v>86250</v>
      </c>
      <c r="J117" s="22">
        <f t="shared" si="34"/>
        <v>0.75</v>
      </c>
      <c r="K117" s="19">
        <v>2400</v>
      </c>
      <c r="L117" s="20">
        <f t="shared" si="35"/>
        <v>2.0869565217391306E-2</v>
      </c>
      <c r="M117" s="21">
        <f t="shared" si="36"/>
        <v>11500</v>
      </c>
      <c r="N117" s="24">
        <f t="shared" si="37"/>
        <v>0.1</v>
      </c>
      <c r="O117" s="19">
        <f>O116+(500/4)</f>
        <v>5750</v>
      </c>
      <c r="P117" s="20">
        <f t="shared" si="44"/>
        <v>0.05</v>
      </c>
      <c r="Q117" s="21">
        <f t="shared" si="38"/>
        <v>28750</v>
      </c>
      <c r="R117" s="22">
        <f t="shared" si="41"/>
        <v>0.25</v>
      </c>
      <c r="S117" s="21">
        <v>20000</v>
      </c>
      <c r="T117" s="20">
        <f t="shared" si="43"/>
        <v>0.17391304347826086</v>
      </c>
      <c r="U117" s="21">
        <f t="shared" si="39"/>
        <v>57500</v>
      </c>
      <c r="V117" s="71">
        <f t="shared" si="40"/>
        <v>0.5</v>
      </c>
    </row>
    <row r="118" spans="1:22" x14ac:dyDescent="0.2">
      <c r="A118" s="17">
        <v>15</v>
      </c>
      <c r="B118" s="18">
        <v>117500</v>
      </c>
      <c r="C118" s="19">
        <v>15000</v>
      </c>
      <c r="D118" s="20">
        <f t="shared" si="42"/>
        <v>0.1276595744680851</v>
      </c>
      <c r="E118" s="21">
        <f t="shared" si="31"/>
        <v>58750</v>
      </c>
      <c r="F118" s="22">
        <f t="shared" si="32"/>
        <v>0.5</v>
      </c>
      <c r="G118" s="19">
        <f>$B118*H118</f>
        <v>23500</v>
      </c>
      <c r="H118" s="20">
        <v>0.2</v>
      </c>
      <c r="I118" s="21">
        <f t="shared" si="33"/>
        <v>88125</v>
      </c>
      <c r="J118" s="22">
        <f t="shared" si="34"/>
        <v>0.75</v>
      </c>
      <c r="K118" s="19">
        <v>2400</v>
      </c>
      <c r="L118" s="20">
        <f t="shared" si="35"/>
        <v>2.0425531914893616E-2</v>
      </c>
      <c r="M118" s="21">
        <f t="shared" si="36"/>
        <v>11750</v>
      </c>
      <c r="N118" s="24">
        <f t="shared" si="37"/>
        <v>0.1</v>
      </c>
      <c r="O118" s="19">
        <f>O117+(500/4)</f>
        <v>5875</v>
      </c>
      <c r="P118" s="20">
        <f t="shared" si="44"/>
        <v>0.05</v>
      </c>
      <c r="Q118" s="21">
        <f t="shared" si="38"/>
        <v>29375</v>
      </c>
      <c r="R118" s="22">
        <f t="shared" si="41"/>
        <v>0.25</v>
      </c>
      <c r="S118" s="21">
        <v>20000</v>
      </c>
      <c r="T118" s="20">
        <f t="shared" si="43"/>
        <v>0.1702127659574468</v>
      </c>
      <c r="U118" s="21">
        <f t="shared" si="39"/>
        <v>58750</v>
      </c>
      <c r="V118" s="71">
        <f t="shared" si="40"/>
        <v>0.5</v>
      </c>
    </row>
    <row r="119" spans="1:22" x14ac:dyDescent="0.2">
      <c r="A119" s="17">
        <v>16</v>
      </c>
      <c r="B119" s="18">
        <v>120000</v>
      </c>
      <c r="C119" s="19">
        <v>15000</v>
      </c>
      <c r="D119" s="20">
        <f t="shared" si="42"/>
        <v>0.125</v>
      </c>
      <c r="E119" s="21">
        <f t="shared" si="31"/>
        <v>60000</v>
      </c>
      <c r="F119" s="22">
        <f t="shared" si="32"/>
        <v>0.5</v>
      </c>
      <c r="G119" s="23">
        <f>B119*0.2</f>
        <v>24000</v>
      </c>
      <c r="H119" s="20">
        <v>0.2</v>
      </c>
      <c r="I119" s="21">
        <f t="shared" si="33"/>
        <v>90000</v>
      </c>
      <c r="J119" s="22">
        <f t="shared" si="34"/>
        <v>0.75</v>
      </c>
      <c r="K119" s="19">
        <v>2400</v>
      </c>
      <c r="L119" s="20">
        <f t="shared" si="35"/>
        <v>0.02</v>
      </c>
      <c r="M119" s="21">
        <f t="shared" si="36"/>
        <v>12000</v>
      </c>
      <c r="N119" s="24">
        <f t="shared" si="37"/>
        <v>0.1</v>
      </c>
      <c r="O119" s="19">
        <v>6000</v>
      </c>
      <c r="P119" s="20">
        <f t="shared" si="44"/>
        <v>0.05</v>
      </c>
      <c r="Q119" s="21">
        <f t="shared" si="38"/>
        <v>30000</v>
      </c>
      <c r="R119" s="22">
        <f t="shared" si="41"/>
        <v>0.25</v>
      </c>
      <c r="S119" s="21">
        <v>20000</v>
      </c>
      <c r="T119" s="20">
        <f t="shared" si="43"/>
        <v>0.16666666666666666</v>
      </c>
      <c r="U119" s="21">
        <f t="shared" si="39"/>
        <v>60000</v>
      </c>
      <c r="V119" s="71">
        <f t="shared" si="40"/>
        <v>0.5</v>
      </c>
    </row>
    <row r="120" spans="1:22" x14ac:dyDescent="0.2">
      <c r="A120" s="17">
        <v>17</v>
      </c>
      <c r="B120" s="18">
        <v>140000</v>
      </c>
      <c r="C120" s="19">
        <v>15000</v>
      </c>
      <c r="D120" s="20">
        <f t="shared" si="42"/>
        <v>0.10714285714285714</v>
      </c>
      <c r="E120" s="21">
        <f t="shared" si="31"/>
        <v>70000</v>
      </c>
      <c r="F120" s="22">
        <f t="shared" si="32"/>
        <v>0.5</v>
      </c>
      <c r="G120" s="23">
        <f>B120*0.2</f>
        <v>28000</v>
      </c>
      <c r="H120" s="20">
        <v>0.2</v>
      </c>
      <c r="I120" s="21">
        <f t="shared" si="33"/>
        <v>105000</v>
      </c>
      <c r="J120" s="22">
        <f t="shared" si="34"/>
        <v>0.75</v>
      </c>
      <c r="K120" s="19">
        <v>2400</v>
      </c>
      <c r="L120" s="20">
        <f t="shared" si="35"/>
        <v>1.7142857142857144E-2</v>
      </c>
      <c r="M120" s="21">
        <f t="shared" si="36"/>
        <v>14000</v>
      </c>
      <c r="N120" s="24">
        <f t="shared" si="37"/>
        <v>0.1</v>
      </c>
      <c r="O120" s="19">
        <v>7000</v>
      </c>
      <c r="P120" s="20">
        <f t="shared" si="44"/>
        <v>0.05</v>
      </c>
      <c r="Q120" s="21">
        <f t="shared" si="38"/>
        <v>35000</v>
      </c>
      <c r="R120" s="22">
        <f t="shared" si="41"/>
        <v>0.25</v>
      </c>
      <c r="S120" s="21">
        <v>20000</v>
      </c>
      <c r="T120" s="20">
        <f t="shared" si="43"/>
        <v>0.14285714285714285</v>
      </c>
      <c r="U120" s="21">
        <f t="shared" si="39"/>
        <v>70000</v>
      </c>
      <c r="V120" s="71">
        <f t="shared" si="40"/>
        <v>0.5</v>
      </c>
    </row>
    <row r="121" spans="1:22" x14ac:dyDescent="0.2">
      <c r="A121" s="17">
        <v>18</v>
      </c>
      <c r="B121" s="18">
        <v>150000</v>
      </c>
      <c r="C121" s="19">
        <v>15000</v>
      </c>
      <c r="D121" s="20">
        <f t="shared" si="42"/>
        <v>0.1</v>
      </c>
      <c r="E121" s="21">
        <f t="shared" si="31"/>
        <v>75000</v>
      </c>
      <c r="F121" s="22">
        <f t="shared" si="32"/>
        <v>0.5</v>
      </c>
      <c r="G121" s="23">
        <f>B121*0.2</f>
        <v>30000</v>
      </c>
      <c r="H121" s="20">
        <v>0.2</v>
      </c>
      <c r="I121" s="21">
        <f t="shared" si="33"/>
        <v>112500</v>
      </c>
      <c r="J121" s="22">
        <f t="shared" si="34"/>
        <v>0.75</v>
      </c>
      <c r="K121" s="19">
        <v>2400</v>
      </c>
      <c r="L121" s="20">
        <f t="shared" si="35"/>
        <v>1.6E-2</v>
      </c>
      <c r="M121" s="21">
        <f t="shared" si="36"/>
        <v>15000</v>
      </c>
      <c r="N121" s="24">
        <f t="shared" si="37"/>
        <v>0.1</v>
      </c>
      <c r="O121" s="19">
        <v>7500</v>
      </c>
      <c r="P121" s="20">
        <f t="shared" si="44"/>
        <v>0.05</v>
      </c>
      <c r="Q121" s="21">
        <f t="shared" si="38"/>
        <v>37500</v>
      </c>
      <c r="R121" s="22">
        <f t="shared" si="41"/>
        <v>0.25</v>
      </c>
      <c r="S121" s="21">
        <v>20000</v>
      </c>
      <c r="T121" s="20">
        <f t="shared" si="43"/>
        <v>0.13333333333333333</v>
      </c>
      <c r="U121" s="21">
        <f t="shared" si="39"/>
        <v>75000</v>
      </c>
      <c r="V121" s="71">
        <f t="shared" si="40"/>
        <v>0.5</v>
      </c>
    </row>
    <row r="122" spans="1:22" x14ac:dyDescent="0.2">
      <c r="A122" s="17">
        <v>19</v>
      </c>
      <c r="B122" s="18">
        <v>180000</v>
      </c>
      <c r="C122" s="19">
        <v>15000</v>
      </c>
      <c r="D122" s="20">
        <f t="shared" si="42"/>
        <v>8.3333333333333329E-2</v>
      </c>
      <c r="E122" s="21">
        <f t="shared" si="31"/>
        <v>90000</v>
      </c>
      <c r="F122" s="22">
        <f t="shared" si="32"/>
        <v>0.5</v>
      </c>
      <c r="G122" s="23">
        <f>B122*0.2</f>
        <v>36000</v>
      </c>
      <c r="H122" s="20">
        <v>0.2</v>
      </c>
      <c r="I122" s="21">
        <f t="shared" si="33"/>
        <v>135000</v>
      </c>
      <c r="J122" s="22">
        <f t="shared" si="34"/>
        <v>0.75</v>
      </c>
      <c r="K122" s="19">
        <v>5000</v>
      </c>
      <c r="L122" s="20">
        <f>K122/B122</f>
        <v>2.7777777777777776E-2</v>
      </c>
      <c r="M122" s="21">
        <f t="shared" si="36"/>
        <v>18000</v>
      </c>
      <c r="N122" s="24">
        <f t="shared" si="37"/>
        <v>0.1</v>
      </c>
      <c r="O122" s="19">
        <v>9000</v>
      </c>
      <c r="P122" s="20">
        <f t="shared" si="44"/>
        <v>0.05</v>
      </c>
      <c r="Q122" s="21">
        <f t="shared" si="38"/>
        <v>45000</v>
      </c>
      <c r="R122" s="22">
        <f t="shared" si="41"/>
        <v>0.25</v>
      </c>
      <c r="S122" s="21">
        <v>20000</v>
      </c>
      <c r="T122" s="20">
        <f t="shared" si="43"/>
        <v>0.1111111111111111</v>
      </c>
      <c r="U122" s="21">
        <f t="shared" si="39"/>
        <v>90000</v>
      </c>
      <c r="V122" s="71">
        <f t="shared" si="40"/>
        <v>0.5</v>
      </c>
    </row>
    <row r="123" spans="1:22" x14ac:dyDescent="0.2">
      <c r="A123" s="17">
        <v>20</v>
      </c>
      <c r="B123" s="18">
        <v>190000</v>
      </c>
      <c r="C123" s="19">
        <v>15000</v>
      </c>
      <c r="D123" s="20">
        <f t="shared" si="42"/>
        <v>7.8947368421052627E-2</v>
      </c>
      <c r="E123" s="21">
        <f t="shared" si="31"/>
        <v>95000</v>
      </c>
      <c r="F123" s="22">
        <f t="shared" si="32"/>
        <v>0.5</v>
      </c>
      <c r="G123" s="23">
        <f>B123*0.2</f>
        <v>38000</v>
      </c>
      <c r="H123" s="20">
        <v>0.2</v>
      </c>
      <c r="I123" s="21">
        <f t="shared" si="33"/>
        <v>142500</v>
      </c>
      <c r="J123" s="22">
        <f t="shared" si="34"/>
        <v>0.75</v>
      </c>
      <c r="K123" s="19">
        <v>5000</v>
      </c>
      <c r="L123" s="20">
        <f t="shared" ref="L123:L140" si="45">K123/B123</f>
        <v>2.6315789473684209E-2</v>
      </c>
      <c r="M123" s="21">
        <f t="shared" si="36"/>
        <v>19000</v>
      </c>
      <c r="N123" s="24">
        <f t="shared" si="37"/>
        <v>0.1</v>
      </c>
      <c r="O123" s="19">
        <v>9500</v>
      </c>
      <c r="P123" s="20">
        <f t="shared" si="44"/>
        <v>0.05</v>
      </c>
      <c r="Q123" s="21">
        <f t="shared" si="38"/>
        <v>47500</v>
      </c>
      <c r="R123" s="22">
        <f t="shared" si="41"/>
        <v>0.25</v>
      </c>
      <c r="S123" s="21">
        <v>20000</v>
      </c>
      <c r="T123" s="20">
        <f t="shared" si="43"/>
        <v>0.10526315789473684</v>
      </c>
      <c r="U123" s="21">
        <f t="shared" si="39"/>
        <v>95000</v>
      </c>
      <c r="V123" s="71">
        <f t="shared" si="40"/>
        <v>0.5</v>
      </c>
    </row>
    <row r="124" spans="1:22" x14ac:dyDescent="0.2">
      <c r="A124" s="17">
        <v>21</v>
      </c>
      <c r="B124" s="18">
        <v>195000</v>
      </c>
      <c r="C124" s="19">
        <v>15000</v>
      </c>
      <c r="D124" s="20">
        <f>C124/B124</f>
        <v>7.6923076923076927E-2</v>
      </c>
      <c r="E124" s="21">
        <f t="shared" si="31"/>
        <v>97500</v>
      </c>
      <c r="F124" s="22">
        <f t="shared" si="32"/>
        <v>0.5</v>
      </c>
      <c r="G124" s="19">
        <f>$B124*H124</f>
        <v>39000</v>
      </c>
      <c r="H124" s="20">
        <v>0.2</v>
      </c>
      <c r="I124" s="21">
        <f t="shared" si="33"/>
        <v>146250</v>
      </c>
      <c r="J124" s="22">
        <f t="shared" si="34"/>
        <v>0.75</v>
      </c>
      <c r="K124" s="19">
        <v>5000</v>
      </c>
      <c r="L124" s="20">
        <f t="shared" si="45"/>
        <v>2.564102564102564E-2</v>
      </c>
      <c r="M124" s="21">
        <f t="shared" si="36"/>
        <v>19500</v>
      </c>
      <c r="N124" s="24">
        <f t="shared" si="37"/>
        <v>0.1</v>
      </c>
      <c r="O124" s="19">
        <f>$B124*P124</f>
        <v>9750</v>
      </c>
      <c r="P124" s="20">
        <v>0.05</v>
      </c>
      <c r="Q124" s="21">
        <f t="shared" si="38"/>
        <v>48750</v>
      </c>
      <c r="R124" s="22">
        <v>0.28122631578947366</v>
      </c>
      <c r="S124" s="21">
        <v>20000</v>
      </c>
      <c r="T124" s="20">
        <f t="shared" si="43"/>
        <v>0.10256410256410256</v>
      </c>
      <c r="U124" s="21">
        <f t="shared" si="39"/>
        <v>97500</v>
      </c>
      <c r="V124" s="71">
        <f t="shared" si="40"/>
        <v>0.5</v>
      </c>
    </row>
    <row r="125" spans="1:22" x14ac:dyDescent="0.2">
      <c r="A125" s="17">
        <v>22</v>
      </c>
      <c r="B125" s="18">
        <v>200000</v>
      </c>
      <c r="C125" s="19">
        <v>25000</v>
      </c>
      <c r="D125" s="20">
        <f>C125/B125</f>
        <v>0.125</v>
      </c>
      <c r="E125" s="21">
        <f t="shared" si="31"/>
        <v>100000</v>
      </c>
      <c r="F125" s="22">
        <f t="shared" si="32"/>
        <v>0.5</v>
      </c>
      <c r="G125" s="23">
        <f>B125*0.2</f>
        <v>40000</v>
      </c>
      <c r="H125" s="20">
        <v>0.2</v>
      </c>
      <c r="I125" s="21">
        <f t="shared" si="33"/>
        <v>150000</v>
      </c>
      <c r="J125" s="22">
        <f t="shared" si="34"/>
        <v>0.75</v>
      </c>
      <c r="K125" s="19">
        <v>5000</v>
      </c>
      <c r="L125" s="20">
        <f t="shared" si="45"/>
        <v>2.5000000000000001E-2</v>
      </c>
      <c r="M125" s="21">
        <f t="shared" si="36"/>
        <v>20000</v>
      </c>
      <c r="N125" s="24">
        <f t="shared" si="37"/>
        <v>0.1</v>
      </c>
      <c r="O125" s="19">
        <v>20000</v>
      </c>
      <c r="P125" s="20">
        <f>O125/B125</f>
        <v>0.1</v>
      </c>
      <c r="Q125" s="21">
        <f t="shared" si="38"/>
        <v>50000</v>
      </c>
      <c r="R125" s="22">
        <f>Q125/B125</f>
        <v>0.25</v>
      </c>
      <c r="S125" s="21">
        <v>30000</v>
      </c>
      <c r="T125" s="20">
        <f>S125/B125</f>
        <v>0.15</v>
      </c>
      <c r="U125" s="21">
        <f t="shared" si="39"/>
        <v>100000</v>
      </c>
      <c r="V125" s="71">
        <f t="shared" si="40"/>
        <v>0.5</v>
      </c>
    </row>
    <row r="126" spans="1:22" x14ac:dyDescent="0.2">
      <c r="A126" s="17">
        <v>23</v>
      </c>
      <c r="B126" s="18">
        <v>208333</v>
      </c>
      <c r="C126" s="19">
        <v>25000</v>
      </c>
      <c r="D126" s="20">
        <f t="shared" ref="D126:D155" si="46">C126/B126</f>
        <v>0.1200001920003072</v>
      </c>
      <c r="E126" s="21">
        <f t="shared" si="31"/>
        <v>104166.5</v>
      </c>
      <c r="F126" s="22">
        <f t="shared" si="32"/>
        <v>0.5</v>
      </c>
      <c r="G126" s="23">
        <f>B126*0.2</f>
        <v>41666.600000000006</v>
      </c>
      <c r="H126" s="20">
        <v>0.2</v>
      </c>
      <c r="I126" s="21">
        <f t="shared" si="33"/>
        <v>156249.75</v>
      </c>
      <c r="J126" s="22">
        <f t="shared" si="34"/>
        <v>0.75</v>
      </c>
      <c r="K126" s="19">
        <v>5000</v>
      </c>
      <c r="L126" s="20">
        <f t="shared" si="45"/>
        <v>2.400003840006144E-2</v>
      </c>
      <c r="M126" s="21">
        <f t="shared" si="36"/>
        <v>20833.300000000003</v>
      </c>
      <c r="N126" s="24">
        <f t="shared" si="37"/>
        <v>0.10000000000000002</v>
      </c>
      <c r="O126" s="19">
        <f>$B126*P126</f>
        <v>20833.300000000003</v>
      </c>
      <c r="P126" s="20">
        <v>0.1</v>
      </c>
      <c r="Q126" s="21">
        <f t="shared" si="38"/>
        <v>52083.25</v>
      </c>
      <c r="R126" s="22">
        <v>0.27566499999999999</v>
      </c>
      <c r="S126" s="21">
        <v>30000</v>
      </c>
      <c r="T126" s="20">
        <f t="shared" ref="T126:T155" si="47">S126/B126</f>
        <v>0.14400023040036863</v>
      </c>
      <c r="U126" s="21">
        <f t="shared" si="39"/>
        <v>104166.5</v>
      </c>
      <c r="V126" s="71">
        <f t="shared" si="40"/>
        <v>0.5</v>
      </c>
    </row>
    <row r="127" spans="1:22" x14ac:dyDescent="0.2">
      <c r="A127" s="17">
        <v>24</v>
      </c>
      <c r="B127" s="18">
        <v>216666</v>
      </c>
      <c r="C127" s="19">
        <v>25000</v>
      </c>
      <c r="D127" s="20">
        <f t="shared" si="46"/>
        <v>0.11538497041529358</v>
      </c>
      <c r="E127" s="21">
        <f t="shared" si="31"/>
        <v>108333</v>
      </c>
      <c r="F127" s="22">
        <f t="shared" si="32"/>
        <v>0.5</v>
      </c>
      <c r="G127" s="23">
        <f>B127*0.2</f>
        <v>43333.200000000004</v>
      </c>
      <c r="H127" s="20">
        <v>0.2</v>
      </c>
      <c r="I127" s="21">
        <f t="shared" si="33"/>
        <v>162499.5</v>
      </c>
      <c r="J127" s="22">
        <f t="shared" si="34"/>
        <v>0.75</v>
      </c>
      <c r="K127" s="19">
        <v>5000</v>
      </c>
      <c r="L127" s="20">
        <f t="shared" si="45"/>
        <v>2.3076994083058716E-2</v>
      </c>
      <c r="M127" s="21">
        <f t="shared" si="36"/>
        <v>21666.600000000002</v>
      </c>
      <c r="N127" s="24">
        <f t="shared" si="37"/>
        <v>0.1</v>
      </c>
      <c r="O127" s="19">
        <f>$B127*P127</f>
        <v>21666.600000000002</v>
      </c>
      <c r="P127" s="20">
        <v>0.1</v>
      </c>
      <c r="Q127" s="21">
        <f t="shared" si="38"/>
        <v>54166.5</v>
      </c>
      <c r="R127" s="22">
        <v>0.27566499999999999</v>
      </c>
      <c r="S127" s="21">
        <v>30000</v>
      </c>
      <c r="T127" s="20">
        <f t="shared" si="47"/>
        <v>0.1384619644983523</v>
      </c>
      <c r="U127" s="21">
        <f t="shared" si="39"/>
        <v>108333</v>
      </c>
      <c r="V127" s="71">
        <f t="shared" si="40"/>
        <v>0.5</v>
      </c>
    </row>
    <row r="128" spans="1:22" x14ac:dyDescent="0.2">
      <c r="A128" s="17">
        <v>25</v>
      </c>
      <c r="B128" s="18">
        <v>225000</v>
      </c>
      <c r="C128" s="19">
        <v>25000</v>
      </c>
      <c r="D128" s="20">
        <f t="shared" si="46"/>
        <v>0.1111111111111111</v>
      </c>
      <c r="E128" s="21">
        <f t="shared" si="31"/>
        <v>112500</v>
      </c>
      <c r="F128" s="22">
        <f t="shared" si="32"/>
        <v>0.5</v>
      </c>
      <c r="G128" s="23">
        <f>B128*0.2</f>
        <v>45000</v>
      </c>
      <c r="H128" s="20">
        <v>0.2</v>
      </c>
      <c r="I128" s="21">
        <f t="shared" si="33"/>
        <v>168750</v>
      </c>
      <c r="J128" s="22">
        <f t="shared" si="34"/>
        <v>0.75</v>
      </c>
      <c r="K128" s="19">
        <v>5000</v>
      </c>
      <c r="L128" s="20">
        <f t="shared" si="45"/>
        <v>2.2222222222222223E-2</v>
      </c>
      <c r="M128" s="21">
        <f t="shared" si="36"/>
        <v>22500</v>
      </c>
      <c r="N128" s="24">
        <f t="shared" si="37"/>
        <v>0.1</v>
      </c>
      <c r="O128" s="19">
        <v>22500</v>
      </c>
      <c r="P128" s="20">
        <f>O128/B128</f>
        <v>0.1</v>
      </c>
      <c r="Q128" s="21">
        <f t="shared" si="38"/>
        <v>56250</v>
      </c>
      <c r="R128" s="22">
        <f>Q128/B128</f>
        <v>0.25</v>
      </c>
      <c r="S128" s="21">
        <v>30000</v>
      </c>
      <c r="T128" s="20">
        <f t="shared" si="47"/>
        <v>0.13333333333333333</v>
      </c>
      <c r="U128" s="21">
        <f t="shared" si="39"/>
        <v>112500</v>
      </c>
      <c r="V128" s="71">
        <f t="shared" si="40"/>
        <v>0.5</v>
      </c>
    </row>
    <row r="129" spans="1:22" x14ac:dyDescent="0.2">
      <c r="A129" s="17">
        <v>26</v>
      </c>
      <c r="B129" s="18">
        <f>B128+(25000/10)</f>
        <v>227500</v>
      </c>
      <c r="C129" s="19">
        <v>25000</v>
      </c>
      <c r="D129" s="20">
        <f t="shared" si="46"/>
        <v>0.10989010989010989</v>
      </c>
      <c r="E129" s="21">
        <f t="shared" si="31"/>
        <v>113750</v>
      </c>
      <c r="F129" s="22">
        <f t="shared" si="32"/>
        <v>0.5</v>
      </c>
      <c r="G129" s="19">
        <f t="shared" ref="G129:G137" si="48">$B129*H129</f>
        <v>45500</v>
      </c>
      <c r="H129" s="20">
        <v>0.2</v>
      </c>
      <c r="I129" s="21">
        <f t="shared" si="33"/>
        <v>170625</v>
      </c>
      <c r="J129" s="22">
        <f t="shared" si="34"/>
        <v>0.75</v>
      </c>
      <c r="K129" s="19">
        <v>5000</v>
      </c>
      <c r="L129" s="20">
        <f t="shared" si="45"/>
        <v>2.197802197802198E-2</v>
      </c>
      <c r="M129" s="21">
        <f t="shared" si="36"/>
        <v>22750</v>
      </c>
      <c r="N129" s="24">
        <f t="shared" si="37"/>
        <v>0.1</v>
      </c>
      <c r="O129" s="19">
        <f t="shared" ref="O129:O137" si="49">$B129*P129</f>
        <v>22750</v>
      </c>
      <c r="P129" s="20">
        <v>0.1</v>
      </c>
      <c r="Q129" s="21">
        <f t="shared" si="38"/>
        <v>56875</v>
      </c>
      <c r="R129" s="22">
        <f t="shared" ref="R129:R137" si="50">Q129/B129</f>
        <v>0.25</v>
      </c>
      <c r="S129" s="21">
        <v>30000</v>
      </c>
      <c r="T129" s="20">
        <f t="shared" si="47"/>
        <v>0.13186813186813187</v>
      </c>
      <c r="U129" s="21">
        <f t="shared" si="39"/>
        <v>113750</v>
      </c>
      <c r="V129" s="71">
        <f t="shared" si="40"/>
        <v>0.5</v>
      </c>
    </row>
    <row r="130" spans="1:22" x14ac:dyDescent="0.2">
      <c r="A130" s="17">
        <v>27</v>
      </c>
      <c r="B130" s="18">
        <f t="shared" ref="B130:B137" si="51">B129+(25000/10)</f>
        <v>230000</v>
      </c>
      <c r="C130" s="19">
        <v>25000</v>
      </c>
      <c r="D130" s="20">
        <f t="shared" si="46"/>
        <v>0.10869565217391304</v>
      </c>
      <c r="E130" s="21">
        <f t="shared" si="31"/>
        <v>115000</v>
      </c>
      <c r="F130" s="22">
        <f t="shared" si="32"/>
        <v>0.5</v>
      </c>
      <c r="G130" s="19">
        <f t="shared" si="48"/>
        <v>46000</v>
      </c>
      <c r="H130" s="20">
        <v>0.2</v>
      </c>
      <c r="I130" s="21">
        <f t="shared" si="33"/>
        <v>172500</v>
      </c>
      <c r="J130" s="22">
        <f t="shared" si="34"/>
        <v>0.75</v>
      </c>
      <c r="K130" s="19">
        <v>5000</v>
      </c>
      <c r="L130" s="20">
        <f t="shared" si="45"/>
        <v>2.1739130434782608E-2</v>
      </c>
      <c r="M130" s="21">
        <f t="shared" si="36"/>
        <v>23000</v>
      </c>
      <c r="N130" s="24">
        <f t="shared" si="37"/>
        <v>0.1</v>
      </c>
      <c r="O130" s="19">
        <f t="shared" si="49"/>
        <v>23000</v>
      </c>
      <c r="P130" s="20">
        <v>0.1</v>
      </c>
      <c r="Q130" s="21">
        <f t="shared" si="38"/>
        <v>57500</v>
      </c>
      <c r="R130" s="22">
        <f t="shared" si="50"/>
        <v>0.25</v>
      </c>
      <c r="S130" s="21">
        <v>30000</v>
      </c>
      <c r="T130" s="20">
        <f t="shared" si="47"/>
        <v>0.13043478260869565</v>
      </c>
      <c r="U130" s="21">
        <f t="shared" si="39"/>
        <v>115000</v>
      </c>
      <c r="V130" s="71">
        <f t="shared" si="40"/>
        <v>0.5</v>
      </c>
    </row>
    <row r="131" spans="1:22" x14ac:dyDescent="0.2">
      <c r="A131" s="17">
        <v>28</v>
      </c>
      <c r="B131" s="18">
        <f t="shared" si="51"/>
        <v>232500</v>
      </c>
      <c r="C131" s="19">
        <v>25000</v>
      </c>
      <c r="D131" s="20">
        <f t="shared" si="46"/>
        <v>0.10752688172043011</v>
      </c>
      <c r="E131" s="21">
        <f t="shared" si="31"/>
        <v>116250</v>
      </c>
      <c r="F131" s="22">
        <f t="shared" si="32"/>
        <v>0.5</v>
      </c>
      <c r="G131" s="19">
        <f t="shared" si="48"/>
        <v>46500</v>
      </c>
      <c r="H131" s="20">
        <v>0.2</v>
      </c>
      <c r="I131" s="21">
        <f t="shared" si="33"/>
        <v>174375</v>
      </c>
      <c r="J131" s="22">
        <f t="shared" si="34"/>
        <v>0.75</v>
      </c>
      <c r="K131" s="19">
        <v>5000</v>
      </c>
      <c r="L131" s="20">
        <f t="shared" si="45"/>
        <v>2.1505376344086023E-2</v>
      </c>
      <c r="M131" s="21">
        <f t="shared" si="36"/>
        <v>23250</v>
      </c>
      <c r="N131" s="24">
        <f t="shared" si="37"/>
        <v>0.1</v>
      </c>
      <c r="O131" s="19">
        <f t="shared" si="49"/>
        <v>23250</v>
      </c>
      <c r="P131" s="20">
        <v>0.1</v>
      </c>
      <c r="Q131" s="21">
        <f t="shared" si="38"/>
        <v>58125</v>
      </c>
      <c r="R131" s="22">
        <f t="shared" si="50"/>
        <v>0.25</v>
      </c>
      <c r="S131" s="21">
        <v>30000</v>
      </c>
      <c r="T131" s="20">
        <f t="shared" si="47"/>
        <v>0.12903225806451613</v>
      </c>
      <c r="U131" s="21">
        <f t="shared" si="39"/>
        <v>116250</v>
      </c>
      <c r="V131" s="71">
        <f t="shared" si="40"/>
        <v>0.5</v>
      </c>
    </row>
    <row r="132" spans="1:22" x14ac:dyDescent="0.2">
      <c r="A132" s="17">
        <v>29</v>
      </c>
      <c r="B132" s="18">
        <f t="shared" si="51"/>
        <v>235000</v>
      </c>
      <c r="C132" s="19">
        <v>25000</v>
      </c>
      <c r="D132" s="20">
        <f t="shared" si="46"/>
        <v>0.10638297872340426</v>
      </c>
      <c r="E132" s="21">
        <f t="shared" si="31"/>
        <v>117500</v>
      </c>
      <c r="F132" s="22">
        <f t="shared" si="32"/>
        <v>0.5</v>
      </c>
      <c r="G132" s="19">
        <f t="shared" si="48"/>
        <v>47000</v>
      </c>
      <c r="H132" s="20">
        <v>0.2</v>
      </c>
      <c r="I132" s="21">
        <f t="shared" si="33"/>
        <v>176250</v>
      </c>
      <c r="J132" s="22">
        <f t="shared" si="34"/>
        <v>0.75</v>
      </c>
      <c r="K132" s="19">
        <v>5000</v>
      </c>
      <c r="L132" s="20">
        <f t="shared" si="45"/>
        <v>2.1276595744680851E-2</v>
      </c>
      <c r="M132" s="21">
        <f t="shared" si="36"/>
        <v>23500</v>
      </c>
      <c r="N132" s="24">
        <f t="shared" si="37"/>
        <v>0.1</v>
      </c>
      <c r="O132" s="19">
        <f t="shared" si="49"/>
        <v>23500</v>
      </c>
      <c r="P132" s="20">
        <v>0.1</v>
      </c>
      <c r="Q132" s="21">
        <f t="shared" si="38"/>
        <v>58750</v>
      </c>
      <c r="R132" s="22">
        <f t="shared" si="50"/>
        <v>0.25</v>
      </c>
      <c r="S132" s="21">
        <v>30000</v>
      </c>
      <c r="T132" s="20">
        <f t="shared" si="47"/>
        <v>0.1276595744680851</v>
      </c>
      <c r="U132" s="21">
        <f t="shared" si="39"/>
        <v>117500</v>
      </c>
      <c r="V132" s="71">
        <f t="shared" si="40"/>
        <v>0.5</v>
      </c>
    </row>
    <row r="133" spans="1:22" x14ac:dyDescent="0.2">
      <c r="A133" s="17">
        <v>30</v>
      </c>
      <c r="B133" s="18">
        <f t="shared" si="51"/>
        <v>237500</v>
      </c>
      <c r="C133" s="19">
        <v>25000</v>
      </c>
      <c r="D133" s="20">
        <f t="shared" si="46"/>
        <v>0.10526315789473684</v>
      </c>
      <c r="E133" s="21">
        <f t="shared" si="31"/>
        <v>118750</v>
      </c>
      <c r="F133" s="22">
        <f t="shared" si="32"/>
        <v>0.5</v>
      </c>
      <c r="G133" s="19">
        <f t="shared" si="48"/>
        <v>47500</v>
      </c>
      <c r="H133" s="20">
        <v>0.2</v>
      </c>
      <c r="I133" s="21">
        <f t="shared" si="33"/>
        <v>178125</v>
      </c>
      <c r="J133" s="22">
        <f t="shared" si="34"/>
        <v>0.75</v>
      </c>
      <c r="K133" s="19">
        <v>5000</v>
      </c>
      <c r="L133" s="20">
        <f t="shared" si="45"/>
        <v>2.1052631578947368E-2</v>
      </c>
      <c r="M133" s="21">
        <f t="shared" si="36"/>
        <v>23750</v>
      </c>
      <c r="N133" s="24">
        <f t="shared" si="37"/>
        <v>0.1</v>
      </c>
      <c r="O133" s="19">
        <f t="shared" si="49"/>
        <v>23750</v>
      </c>
      <c r="P133" s="20">
        <v>0.1</v>
      </c>
      <c r="Q133" s="21">
        <f t="shared" si="38"/>
        <v>59375</v>
      </c>
      <c r="R133" s="22">
        <f t="shared" si="50"/>
        <v>0.25</v>
      </c>
      <c r="S133" s="21">
        <v>30000</v>
      </c>
      <c r="T133" s="20">
        <f t="shared" si="47"/>
        <v>0.12631578947368421</v>
      </c>
      <c r="U133" s="21">
        <f t="shared" si="39"/>
        <v>118750</v>
      </c>
      <c r="V133" s="71">
        <f t="shared" si="40"/>
        <v>0.5</v>
      </c>
    </row>
    <row r="134" spans="1:22" x14ac:dyDescent="0.2">
      <c r="A134" s="17">
        <v>31</v>
      </c>
      <c r="B134" s="18">
        <f t="shared" si="51"/>
        <v>240000</v>
      </c>
      <c r="C134" s="19">
        <v>25000</v>
      </c>
      <c r="D134" s="20">
        <f t="shared" si="46"/>
        <v>0.10416666666666667</v>
      </c>
      <c r="E134" s="21">
        <f t="shared" si="31"/>
        <v>120000</v>
      </c>
      <c r="F134" s="22">
        <f t="shared" si="32"/>
        <v>0.5</v>
      </c>
      <c r="G134" s="19">
        <f t="shared" si="48"/>
        <v>48000</v>
      </c>
      <c r="H134" s="20">
        <v>0.2</v>
      </c>
      <c r="I134" s="21">
        <f t="shared" si="33"/>
        <v>180000</v>
      </c>
      <c r="J134" s="22">
        <f t="shared" si="34"/>
        <v>0.75</v>
      </c>
      <c r="K134" s="19">
        <v>5000</v>
      </c>
      <c r="L134" s="20">
        <f t="shared" si="45"/>
        <v>2.0833333333333332E-2</v>
      </c>
      <c r="M134" s="21">
        <f t="shared" si="36"/>
        <v>24000</v>
      </c>
      <c r="N134" s="24">
        <f t="shared" si="37"/>
        <v>0.1</v>
      </c>
      <c r="O134" s="19">
        <f t="shared" si="49"/>
        <v>24000</v>
      </c>
      <c r="P134" s="20">
        <v>0.1</v>
      </c>
      <c r="Q134" s="21">
        <f t="shared" si="38"/>
        <v>60000</v>
      </c>
      <c r="R134" s="22">
        <f t="shared" si="50"/>
        <v>0.25</v>
      </c>
      <c r="S134" s="21">
        <v>30000</v>
      </c>
      <c r="T134" s="20">
        <f t="shared" si="47"/>
        <v>0.125</v>
      </c>
      <c r="U134" s="21">
        <f t="shared" si="39"/>
        <v>120000</v>
      </c>
      <c r="V134" s="71">
        <f t="shared" si="40"/>
        <v>0.5</v>
      </c>
    </row>
    <row r="135" spans="1:22" x14ac:dyDescent="0.2">
      <c r="A135" s="17">
        <v>32</v>
      </c>
      <c r="B135" s="18">
        <f t="shared" si="51"/>
        <v>242500</v>
      </c>
      <c r="C135" s="19">
        <v>25000</v>
      </c>
      <c r="D135" s="20">
        <f t="shared" si="46"/>
        <v>0.10309278350515463</v>
      </c>
      <c r="E135" s="21">
        <f t="shared" si="31"/>
        <v>121250</v>
      </c>
      <c r="F135" s="22">
        <f t="shared" si="32"/>
        <v>0.5</v>
      </c>
      <c r="G135" s="19">
        <f t="shared" si="48"/>
        <v>48500</v>
      </c>
      <c r="H135" s="20">
        <v>0.2</v>
      </c>
      <c r="I135" s="21">
        <f t="shared" si="33"/>
        <v>181875</v>
      </c>
      <c r="J135" s="22">
        <f t="shared" si="34"/>
        <v>0.75</v>
      </c>
      <c r="K135" s="19">
        <v>5000</v>
      </c>
      <c r="L135" s="20">
        <f t="shared" si="45"/>
        <v>2.0618556701030927E-2</v>
      </c>
      <c r="M135" s="21">
        <f t="shared" si="36"/>
        <v>24250</v>
      </c>
      <c r="N135" s="24">
        <f t="shared" si="37"/>
        <v>0.1</v>
      </c>
      <c r="O135" s="19">
        <f t="shared" si="49"/>
        <v>24250</v>
      </c>
      <c r="P135" s="20">
        <v>0.1</v>
      </c>
      <c r="Q135" s="21">
        <v>60000</v>
      </c>
      <c r="R135" s="22">
        <f t="shared" si="50"/>
        <v>0.24742268041237114</v>
      </c>
      <c r="S135" s="21">
        <v>30000</v>
      </c>
      <c r="T135" s="20">
        <f t="shared" si="47"/>
        <v>0.12371134020618557</v>
      </c>
      <c r="U135" s="21">
        <f t="shared" si="39"/>
        <v>121250</v>
      </c>
      <c r="V135" s="71">
        <f t="shared" si="40"/>
        <v>0.5</v>
      </c>
    </row>
    <row r="136" spans="1:22" x14ac:dyDescent="0.2">
      <c r="A136" s="17">
        <v>33</v>
      </c>
      <c r="B136" s="18">
        <f t="shared" si="51"/>
        <v>245000</v>
      </c>
      <c r="C136" s="19">
        <v>25000</v>
      </c>
      <c r="D136" s="20">
        <f t="shared" si="46"/>
        <v>0.10204081632653061</v>
      </c>
      <c r="E136" s="21">
        <f t="shared" si="31"/>
        <v>122500</v>
      </c>
      <c r="F136" s="22">
        <f t="shared" si="32"/>
        <v>0.5</v>
      </c>
      <c r="G136" s="19">
        <f t="shared" si="48"/>
        <v>49000</v>
      </c>
      <c r="H136" s="20">
        <v>0.2</v>
      </c>
      <c r="I136" s="21">
        <f t="shared" si="33"/>
        <v>183750</v>
      </c>
      <c r="J136" s="22">
        <f t="shared" si="34"/>
        <v>0.75</v>
      </c>
      <c r="K136" s="19">
        <v>5000</v>
      </c>
      <c r="L136" s="20">
        <f t="shared" si="45"/>
        <v>2.0408163265306121E-2</v>
      </c>
      <c r="M136" s="21">
        <f t="shared" si="36"/>
        <v>24500</v>
      </c>
      <c r="N136" s="24">
        <f t="shared" si="37"/>
        <v>0.1</v>
      </c>
      <c r="O136" s="19">
        <f t="shared" si="49"/>
        <v>24500</v>
      </c>
      <c r="P136" s="20">
        <v>0.1</v>
      </c>
      <c r="Q136" s="21">
        <v>60000</v>
      </c>
      <c r="R136" s="22">
        <f t="shared" si="50"/>
        <v>0.24489795918367346</v>
      </c>
      <c r="S136" s="21">
        <v>30000</v>
      </c>
      <c r="T136" s="20">
        <f t="shared" si="47"/>
        <v>0.12244897959183673</v>
      </c>
      <c r="U136" s="21">
        <f t="shared" si="39"/>
        <v>122500</v>
      </c>
      <c r="V136" s="71">
        <f t="shared" si="40"/>
        <v>0.5</v>
      </c>
    </row>
    <row r="137" spans="1:22" x14ac:dyDescent="0.2">
      <c r="A137" s="17">
        <v>34</v>
      </c>
      <c r="B137" s="18">
        <f t="shared" si="51"/>
        <v>247500</v>
      </c>
      <c r="C137" s="19">
        <v>25000</v>
      </c>
      <c r="D137" s="20">
        <f t="shared" si="46"/>
        <v>0.10101010101010101</v>
      </c>
      <c r="E137" s="21">
        <f t="shared" si="31"/>
        <v>123750</v>
      </c>
      <c r="F137" s="22">
        <f t="shared" si="32"/>
        <v>0.5</v>
      </c>
      <c r="G137" s="19">
        <f t="shared" si="48"/>
        <v>49500</v>
      </c>
      <c r="H137" s="20">
        <v>0.2</v>
      </c>
      <c r="I137" s="21">
        <f t="shared" si="33"/>
        <v>185625</v>
      </c>
      <c r="J137" s="22">
        <f t="shared" si="34"/>
        <v>0.75</v>
      </c>
      <c r="K137" s="19">
        <v>5000</v>
      </c>
      <c r="L137" s="20">
        <f t="shared" si="45"/>
        <v>2.0202020202020204E-2</v>
      </c>
      <c r="M137" s="21">
        <f t="shared" si="36"/>
        <v>24750</v>
      </c>
      <c r="N137" s="24">
        <f t="shared" si="37"/>
        <v>0.1</v>
      </c>
      <c r="O137" s="19">
        <f t="shared" si="49"/>
        <v>24750</v>
      </c>
      <c r="P137" s="20">
        <v>0.1</v>
      </c>
      <c r="Q137" s="21">
        <v>60000</v>
      </c>
      <c r="R137" s="22">
        <f t="shared" si="50"/>
        <v>0.24242424242424243</v>
      </c>
      <c r="S137" s="21">
        <v>30000</v>
      </c>
      <c r="T137" s="20">
        <f t="shared" si="47"/>
        <v>0.12121212121212122</v>
      </c>
      <c r="U137" s="21">
        <f t="shared" si="39"/>
        <v>123750</v>
      </c>
      <c r="V137" s="71">
        <f t="shared" si="40"/>
        <v>0.5</v>
      </c>
    </row>
    <row r="138" spans="1:22" x14ac:dyDescent="0.2">
      <c r="A138" s="17">
        <v>35</v>
      </c>
      <c r="B138" s="18">
        <v>250000</v>
      </c>
      <c r="C138" s="19">
        <v>25000</v>
      </c>
      <c r="D138" s="20">
        <f t="shared" si="46"/>
        <v>0.1</v>
      </c>
      <c r="E138" s="21">
        <f t="shared" si="31"/>
        <v>125000</v>
      </c>
      <c r="F138" s="22">
        <f t="shared" si="32"/>
        <v>0.5</v>
      </c>
      <c r="G138" s="23">
        <f>B138*0.2</f>
        <v>50000</v>
      </c>
      <c r="H138" s="20">
        <v>0.2</v>
      </c>
      <c r="I138" s="21">
        <f t="shared" si="33"/>
        <v>187500</v>
      </c>
      <c r="J138" s="22">
        <f t="shared" si="34"/>
        <v>0.75</v>
      </c>
      <c r="K138" s="19">
        <v>5000</v>
      </c>
      <c r="L138" s="20">
        <f t="shared" si="45"/>
        <v>0.02</v>
      </c>
      <c r="M138" s="21">
        <f t="shared" si="36"/>
        <v>25000</v>
      </c>
      <c r="N138" s="24">
        <f t="shared" si="37"/>
        <v>0.1</v>
      </c>
      <c r="O138" s="19">
        <v>25000</v>
      </c>
      <c r="P138" s="20">
        <f t="shared" ref="P138:P155" si="52">O138/B138</f>
        <v>0.1</v>
      </c>
      <c r="Q138" s="21">
        <v>60000</v>
      </c>
      <c r="R138" s="22">
        <f>Q138/B138</f>
        <v>0.24</v>
      </c>
      <c r="S138" s="21">
        <v>30000</v>
      </c>
      <c r="T138" s="20">
        <f t="shared" si="47"/>
        <v>0.12</v>
      </c>
      <c r="U138" s="21">
        <f t="shared" si="39"/>
        <v>125000</v>
      </c>
      <c r="V138" s="71">
        <f t="shared" si="40"/>
        <v>0.5</v>
      </c>
    </row>
    <row r="139" spans="1:22" x14ac:dyDescent="0.2">
      <c r="A139" s="17">
        <v>36</v>
      </c>
      <c r="B139" s="18">
        <f>B138+(25000/3)</f>
        <v>258333.33333333334</v>
      </c>
      <c r="C139" s="19">
        <v>25000</v>
      </c>
      <c r="D139" s="20">
        <f t="shared" si="46"/>
        <v>9.6774193548387094E-2</v>
      </c>
      <c r="E139" s="21">
        <f t="shared" si="31"/>
        <v>129166.66666666667</v>
      </c>
      <c r="F139" s="22">
        <f t="shared" si="32"/>
        <v>0.5</v>
      </c>
      <c r="G139" s="19">
        <f>$B139*H139</f>
        <v>51666.666666666672</v>
      </c>
      <c r="H139" s="20">
        <v>0.2</v>
      </c>
      <c r="I139" s="21">
        <f t="shared" si="33"/>
        <v>193750</v>
      </c>
      <c r="J139" s="22">
        <f t="shared" si="34"/>
        <v>0.75</v>
      </c>
      <c r="K139" s="19">
        <v>5000</v>
      </c>
      <c r="L139" s="20">
        <f t="shared" si="45"/>
        <v>1.935483870967742E-2</v>
      </c>
      <c r="M139" s="21">
        <f t="shared" si="36"/>
        <v>25833.333333333336</v>
      </c>
      <c r="N139" s="24">
        <f t="shared" si="37"/>
        <v>0.1</v>
      </c>
      <c r="O139" s="19">
        <f>O138+(2500/3)</f>
        <v>25833.333333333332</v>
      </c>
      <c r="P139" s="20">
        <f t="shared" si="52"/>
        <v>9.9999999999999992E-2</v>
      </c>
      <c r="Q139" s="21">
        <v>60000</v>
      </c>
      <c r="R139" s="22">
        <f t="shared" ref="R139:R186" si="53">Q139/B139</f>
        <v>0.23225806451612901</v>
      </c>
      <c r="S139" s="21">
        <v>30000</v>
      </c>
      <c r="T139" s="20">
        <f t="shared" si="47"/>
        <v>0.11612903225806451</v>
      </c>
      <c r="U139" s="21">
        <f t="shared" si="39"/>
        <v>129166.66666666667</v>
      </c>
      <c r="V139" s="71">
        <f t="shared" si="40"/>
        <v>0.5</v>
      </c>
    </row>
    <row r="140" spans="1:22" x14ac:dyDescent="0.2">
      <c r="A140" s="17">
        <v>37</v>
      </c>
      <c r="B140" s="18">
        <f>B139+(25000/3)</f>
        <v>266666.66666666669</v>
      </c>
      <c r="C140" s="19">
        <v>25000</v>
      </c>
      <c r="D140" s="20">
        <f t="shared" si="46"/>
        <v>9.375E-2</v>
      </c>
      <c r="E140" s="21">
        <f t="shared" si="31"/>
        <v>133333.33333333334</v>
      </c>
      <c r="F140" s="22">
        <f t="shared" si="32"/>
        <v>0.5</v>
      </c>
      <c r="G140" s="19">
        <f>$B140*H140</f>
        <v>53333.333333333343</v>
      </c>
      <c r="H140" s="20">
        <v>0.2</v>
      </c>
      <c r="I140" s="21">
        <f t="shared" si="33"/>
        <v>200000</v>
      </c>
      <c r="J140" s="22">
        <f t="shared" si="34"/>
        <v>0.75</v>
      </c>
      <c r="K140" s="19">
        <v>5000</v>
      </c>
      <c r="L140" s="20">
        <f t="shared" si="45"/>
        <v>1.8749999999999999E-2</v>
      </c>
      <c r="M140" s="21">
        <f t="shared" si="36"/>
        <v>26666.666666666672</v>
      </c>
      <c r="N140" s="24">
        <f t="shared" si="37"/>
        <v>0.1</v>
      </c>
      <c r="O140" s="19">
        <f>O139+(2500/3)</f>
        <v>26666.666666666664</v>
      </c>
      <c r="P140" s="20">
        <f t="shared" si="52"/>
        <v>9.9999999999999978E-2</v>
      </c>
      <c r="Q140" s="21">
        <v>60000</v>
      </c>
      <c r="R140" s="22">
        <f t="shared" si="53"/>
        <v>0.22499999999999998</v>
      </c>
      <c r="S140" s="21">
        <v>30000</v>
      </c>
      <c r="T140" s="20">
        <f t="shared" si="47"/>
        <v>0.11249999999999999</v>
      </c>
      <c r="U140" s="21">
        <f t="shared" si="39"/>
        <v>133333.33333333334</v>
      </c>
      <c r="V140" s="71">
        <f t="shared" si="40"/>
        <v>0.5</v>
      </c>
    </row>
    <row r="141" spans="1:22" x14ac:dyDescent="0.2">
      <c r="A141" s="17">
        <v>38</v>
      </c>
      <c r="B141" s="18">
        <v>275000</v>
      </c>
      <c r="C141" s="19">
        <v>25000</v>
      </c>
      <c r="D141" s="20">
        <f t="shared" si="46"/>
        <v>9.0909090909090912E-2</v>
      </c>
      <c r="E141" s="21">
        <f t="shared" si="31"/>
        <v>137500</v>
      </c>
      <c r="F141" s="22">
        <f t="shared" si="32"/>
        <v>0.5</v>
      </c>
      <c r="G141" s="23">
        <f>B141*0.2</f>
        <v>55000</v>
      </c>
      <c r="H141" s="20">
        <v>0.2</v>
      </c>
      <c r="I141" s="21">
        <f t="shared" si="33"/>
        <v>206250</v>
      </c>
      <c r="J141" s="22">
        <f t="shared" si="34"/>
        <v>0.75</v>
      </c>
      <c r="K141" s="19">
        <v>10000</v>
      </c>
      <c r="L141" s="20">
        <f>K141/B141</f>
        <v>3.6363636363636362E-2</v>
      </c>
      <c r="M141" s="21">
        <f t="shared" si="36"/>
        <v>27500</v>
      </c>
      <c r="N141" s="24">
        <f t="shared" si="37"/>
        <v>0.1</v>
      </c>
      <c r="O141" s="19">
        <v>27500</v>
      </c>
      <c r="P141" s="20">
        <f t="shared" si="52"/>
        <v>0.1</v>
      </c>
      <c r="Q141" s="21">
        <v>60000</v>
      </c>
      <c r="R141" s="22">
        <f t="shared" si="53"/>
        <v>0.21818181818181817</v>
      </c>
      <c r="S141" s="21">
        <v>30000</v>
      </c>
      <c r="T141" s="20">
        <f t="shared" si="47"/>
        <v>0.10909090909090909</v>
      </c>
      <c r="U141" s="21">
        <f t="shared" si="39"/>
        <v>137500</v>
      </c>
      <c r="V141" s="71">
        <f t="shared" si="40"/>
        <v>0.5</v>
      </c>
    </row>
    <row r="142" spans="1:22" x14ac:dyDescent="0.2">
      <c r="A142" s="17">
        <v>39</v>
      </c>
      <c r="B142" s="18">
        <v>300000</v>
      </c>
      <c r="C142" s="19">
        <v>25000</v>
      </c>
      <c r="D142" s="20">
        <f t="shared" si="46"/>
        <v>8.3333333333333329E-2</v>
      </c>
      <c r="E142" s="21">
        <f t="shared" si="31"/>
        <v>150000</v>
      </c>
      <c r="F142" s="22">
        <f t="shared" si="32"/>
        <v>0.5</v>
      </c>
      <c r="G142" s="23">
        <f>B142*0.2</f>
        <v>60000</v>
      </c>
      <c r="H142" s="20">
        <v>0.2</v>
      </c>
      <c r="I142" s="21">
        <f t="shared" si="33"/>
        <v>225000</v>
      </c>
      <c r="J142" s="22">
        <f t="shared" si="34"/>
        <v>0.75</v>
      </c>
      <c r="K142" s="19">
        <v>10000</v>
      </c>
      <c r="L142" s="20">
        <f t="shared" ref="L142:L155" si="54">K142/B142</f>
        <v>3.3333333333333333E-2</v>
      </c>
      <c r="M142" s="21">
        <f t="shared" si="36"/>
        <v>30000</v>
      </c>
      <c r="N142" s="24">
        <f t="shared" si="37"/>
        <v>0.1</v>
      </c>
      <c r="O142" s="19">
        <v>30000</v>
      </c>
      <c r="P142" s="20">
        <f t="shared" si="52"/>
        <v>0.1</v>
      </c>
      <c r="Q142" s="21">
        <v>60000</v>
      </c>
      <c r="R142" s="22">
        <f t="shared" si="53"/>
        <v>0.2</v>
      </c>
      <c r="S142" s="21">
        <v>30000</v>
      </c>
      <c r="T142" s="20">
        <f t="shared" si="47"/>
        <v>0.1</v>
      </c>
      <c r="U142" s="21">
        <f t="shared" si="39"/>
        <v>150000</v>
      </c>
      <c r="V142" s="71">
        <f t="shared" si="40"/>
        <v>0.5</v>
      </c>
    </row>
    <row r="143" spans="1:22" x14ac:dyDescent="0.2">
      <c r="A143" s="17">
        <v>40</v>
      </c>
      <c r="B143" s="18">
        <f>B142+(50000/3)</f>
        <v>316666.66666666669</v>
      </c>
      <c r="C143" s="19">
        <v>25000</v>
      </c>
      <c r="D143" s="20">
        <f t="shared" si="46"/>
        <v>7.8947368421052627E-2</v>
      </c>
      <c r="E143" s="21">
        <f t="shared" si="31"/>
        <v>158333.33333333334</v>
      </c>
      <c r="F143" s="22">
        <f t="shared" si="32"/>
        <v>0.5</v>
      </c>
      <c r="G143" s="19">
        <f>$B143*H143</f>
        <v>63333.333333333343</v>
      </c>
      <c r="H143" s="20">
        <v>0.2</v>
      </c>
      <c r="I143" s="21">
        <f t="shared" si="33"/>
        <v>237500</v>
      </c>
      <c r="J143" s="22">
        <f t="shared" si="34"/>
        <v>0.75</v>
      </c>
      <c r="K143" s="19">
        <v>10000</v>
      </c>
      <c r="L143" s="20">
        <f t="shared" si="54"/>
        <v>3.1578947368421054E-2</v>
      </c>
      <c r="M143" s="21">
        <v>30000</v>
      </c>
      <c r="N143" s="24">
        <f t="shared" si="37"/>
        <v>9.4736842105263147E-2</v>
      </c>
      <c r="O143" s="19">
        <f>O142+(5000/3)</f>
        <v>31666.666666666668</v>
      </c>
      <c r="P143" s="20">
        <f t="shared" si="52"/>
        <v>9.9999999999999992E-2</v>
      </c>
      <c r="Q143" s="21">
        <v>60000</v>
      </c>
      <c r="R143" s="22">
        <f t="shared" si="53"/>
        <v>0.18947368421052629</v>
      </c>
      <c r="S143" s="21">
        <v>30000</v>
      </c>
      <c r="T143" s="20">
        <f t="shared" si="47"/>
        <v>9.4736842105263147E-2</v>
      </c>
      <c r="U143" s="21">
        <f t="shared" si="39"/>
        <v>158333.33333333334</v>
      </c>
      <c r="V143" s="71">
        <f t="shared" si="40"/>
        <v>0.5</v>
      </c>
    </row>
    <row r="144" spans="1:22" x14ac:dyDescent="0.2">
      <c r="A144" s="17">
        <v>41</v>
      </c>
      <c r="B144" s="18">
        <f>B143+(50000/3)</f>
        <v>333333.33333333337</v>
      </c>
      <c r="C144" s="19">
        <v>25000</v>
      </c>
      <c r="D144" s="20">
        <f t="shared" si="46"/>
        <v>7.4999999999999997E-2</v>
      </c>
      <c r="E144" s="21">
        <f>$B144*F144</f>
        <v>146666.66666666669</v>
      </c>
      <c r="F144" s="22">
        <v>0.44</v>
      </c>
      <c r="G144" s="19">
        <f>$B144*H144</f>
        <v>66666.666666666672</v>
      </c>
      <c r="H144" s="20">
        <v>0.2</v>
      </c>
      <c r="I144" s="21">
        <f>I143+(8200/3)</f>
        <v>240233.33333333334</v>
      </c>
      <c r="J144" s="22">
        <f>I144/B144</f>
        <v>0.7206999999999999</v>
      </c>
      <c r="K144" s="19">
        <v>10000</v>
      </c>
      <c r="L144" s="20">
        <f t="shared" si="54"/>
        <v>2.9999999999999995E-2</v>
      </c>
      <c r="M144" s="21">
        <v>30000</v>
      </c>
      <c r="N144" s="24">
        <f t="shared" si="37"/>
        <v>8.9999999999999983E-2</v>
      </c>
      <c r="O144" s="19">
        <f>O143+(5000/3)</f>
        <v>33333.333333333336</v>
      </c>
      <c r="P144" s="20">
        <f t="shared" si="52"/>
        <v>9.9999999999999992E-2</v>
      </c>
      <c r="Q144" s="21">
        <v>60000</v>
      </c>
      <c r="R144" s="22">
        <f t="shared" si="53"/>
        <v>0.17999999999999997</v>
      </c>
      <c r="S144" s="21">
        <v>30000</v>
      </c>
      <c r="T144" s="20">
        <f t="shared" si="47"/>
        <v>8.9999999999999983E-2</v>
      </c>
      <c r="U144" s="21">
        <f>U143+(3000/3)</f>
        <v>159333.33333333334</v>
      </c>
      <c r="V144" s="71">
        <f t="shared" si="40"/>
        <v>0.47799999999999998</v>
      </c>
    </row>
    <row r="145" spans="1:22" x14ac:dyDescent="0.2">
      <c r="A145" s="17">
        <v>42</v>
      </c>
      <c r="B145" s="18">
        <v>350000</v>
      </c>
      <c r="C145" s="19">
        <v>25000</v>
      </c>
      <c r="D145" s="20">
        <f t="shared" si="46"/>
        <v>7.1428571428571425E-2</v>
      </c>
      <c r="E145" s="21">
        <v>154000</v>
      </c>
      <c r="F145" s="22">
        <f>E145/B145</f>
        <v>0.44</v>
      </c>
      <c r="G145" s="23">
        <f>B145*0.2</f>
        <v>70000</v>
      </c>
      <c r="H145" s="20">
        <v>0.2</v>
      </c>
      <c r="I145" s="21">
        <v>241500</v>
      </c>
      <c r="J145" s="22">
        <f>I145/B145</f>
        <v>0.69</v>
      </c>
      <c r="K145" s="19">
        <v>10000</v>
      </c>
      <c r="L145" s="20">
        <f t="shared" si="54"/>
        <v>2.8571428571428571E-2</v>
      </c>
      <c r="M145" s="21">
        <v>30000</v>
      </c>
      <c r="N145" s="24">
        <f t="shared" si="37"/>
        <v>8.5714285714285715E-2</v>
      </c>
      <c r="O145" s="19">
        <v>35000</v>
      </c>
      <c r="P145" s="20">
        <f t="shared" si="52"/>
        <v>0.1</v>
      </c>
      <c r="Q145" s="21">
        <v>60000</v>
      </c>
      <c r="R145" s="22">
        <f t="shared" si="53"/>
        <v>0.17142857142857143</v>
      </c>
      <c r="S145" s="21">
        <v>30000</v>
      </c>
      <c r="T145" s="20">
        <f t="shared" si="47"/>
        <v>8.5714285714285715E-2</v>
      </c>
      <c r="U145" s="21">
        <v>155000</v>
      </c>
      <c r="V145" s="71">
        <f t="shared" si="40"/>
        <v>0.44285714285714284</v>
      </c>
    </row>
    <row r="146" spans="1:22" x14ac:dyDescent="0.2">
      <c r="A146" s="17">
        <v>43</v>
      </c>
      <c r="B146" s="18">
        <f>B145+(50000/11)</f>
        <v>354545.45454545453</v>
      </c>
      <c r="C146" s="19">
        <v>25000</v>
      </c>
      <c r="D146" s="20">
        <f t="shared" si="46"/>
        <v>7.0512820512820512E-2</v>
      </c>
      <c r="E146" s="21">
        <f t="shared" ref="E146:E155" si="55">$B146*F146</f>
        <v>156000</v>
      </c>
      <c r="F146" s="22">
        <v>0.44</v>
      </c>
      <c r="G146" s="19">
        <f t="shared" ref="G146:G155" si="56">$B146*H146</f>
        <v>70909.090909090912</v>
      </c>
      <c r="H146" s="20">
        <v>0.2</v>
      </c>
      <c r="I146" s="21">
        <f>I145+(8500/11)</f>
        <v>242272.72727272726</v>
      </c>
      <c r="J146" s="22">
        <v>0.69</v>
      </c>
      <c r="K146" s="19">
        <v>10000</v>
      </c>
      <c r="L146" s="20">
        <f t="shared" si="54"/>
        <v>2.8205128205128206E-2</v>
      </c>
      <c r="M146" s="21">
        <v>30000</v>
      </c>
      <c r="N146" s="24">
        <f t="shared" si="37"/>
        <v>8.461538461538462E-2</v>
      </c>
      <c r="O146" s="19">
        <f>O145+(7500/11)</f>
        <v>35681.818181818184</v>
      </c>
      <c r="P146" s="20">
        <f t="shared" si="52"/>
        <v>0.10064102564102564</v>
      </c>
      <c r="Q146" s="21">
        <v>60000</v>
      </c>
      <c r="R146" s="22">
        <f t="shared" si="53"/>
        <v>0.16923076923076924</v>
      </c>
      <c r="S146" s="21">
        <v>30000</v>
      </c>
      <c r="T146" s="20">
        <f t="shared" si="47"/>
        <v>8.461538461538462E-2</v>
      </c>
      <c r="U146" s="21">
        <f>U145+(7000/11)</f>
        <v>155636.36363636365</v>
      </c>
      <c r="V146" s="71">
        <f t="shared" si="40"/>
        <v>0.43897435897435905</v>
      </c>
    </row>
    <row r="147" spans="1:22" x14ac:dyDescent="0.2">
      <c r="A147" s="17">
        <v>44</v>
      </c>
      <c r="B147" s="18">
        <f t="shared" ref="B147:B155" si="57">B146+(50000/11)</f>
        <v>359090.90909090906</v>
      </c>
      <c r="C147" s="19">
        <v>25000</v>
      </c>
      <c r="D147" s="20">
        <f t="shared" si="46"/>
        <v>6.9620253164556972E-2</v>
      </c>
      <c r="E147" s="21">
        <f t="shared" si="55"/>
        <v>158000</v>
      </c>
      <c r="F147" s="22">
        <v>0.44</v>
      </c>
      <c r="G147" s="19">
        <f t="shared" si="56"/>
        <v>71818.181818181809</v>
      </c>
      <c r="H147" s="20">
        <v>0.2</v>
      </c>
      <c r="I147" s="21">
        <f t="shared" ref="I147:I155" si="58">I146+(8500/11)</f>
        <v>243045.45454545453</v>
      </c>
      <c r="J147" s="22">
        <v>0.69</v>
      </c>
      <c r="K147" s="19">
        <v>10000</v>
      </c>
      <c r="L147" s="20">
        <f t="shared" si="54"/>
        <v>2.7848101265822787E-2</v>
      </c>
      <c r="M147" s="21">
        <v>30000</v>
      </c>
      <c r="N147" s="24">
        <f t="shared" si="37"/>
        <v>8.3544303797468356E-2</v>
      </c>
      <c r="O147" s="19">
        <f t="shared" ref="O147:O155" si="59">O146+(7500/11)</f>
        <v>36363.636363636368</v>
      </c>
      <c r="P147" s="20">
        <f t="shared" si="52"/>
        <v>0.10126582278481015</v>
      </c>
      <c r="Q147" s="21">
        <v>60000</v>
      </c>
      <c r="R147" s="22">
        <f t="shared" si="53"/>
        <v>0.16708860759493671</v>
      </c>
      <c r="S147" s="21">
        <v>30000</v>
      </c>
      <c r="T147" s="20">
        <f t="shared" si="47"/>
        <v>8.3544303797468356E-2</v>
      </c>
      <c r="U147" s="21">
        <f t="shared" ref="U147:U155" si="60">U146+(7000/11)</f>
        <v>156272.72727272729</v>
      </c>
      <c r="V147" s="71">
        <f t="shared" si="40"/>
        <v>0.43518987341772164</v>
      </c>
    </row>
    <row r="148" spans="1:22" x14ac:dyDescent="0.2">
      <c r="A148" s="17">
        <v>45</v>
      </c>
      <c r="B148" s="18">
        <f t="shared" si="57"/>
        <v>363636.36363636359</v>
      </c>
      <c r="C148" s="19">
        <v>25000</v>
      </c>
      <c r="D148" s="20">
        <f t="shared" si="46"/>
        <v>6.8750000000000006E-2</v>
      </c>
      <c r="E148" s="21">
        <f t="shared" si="55"/>
        <v>159999.99999999997</v>
      </c>
      <c r="F148" s="22">
        <v>0.44</v>
      </c>
      <c r="G148" s="19">
        <f t="shared" si="56"/>
        <v>72727.272727272721</v>
      </c>
      <c r="H148" s="20">
        <v>0.2</v>
      </c>
      <c r="I148" s="21">
        <f t="shared" si="58"/>
        <v>243818.18181818179</v>
      </c>
      <c r="J148" s="22">
        <v>0.69</v>
      </c>
      <c r="K148" s="19">
        <v>10000</v>
      </c>
      <c r="L148" s="20">
        <f t="shared" si="54"/>
        <v>2.7500000000000004E-2</v>
      </c>
      <c r="M148" s="21">
        <v>30000</v>
      </c>
      <c r="N148" s="24">
        <f t="shared" si="37"/>
        <v>8.2500000000000004E-2</v>
      </c>
      <c r="O148" s="19">
        <f t="shared" si="59"/>
        <v>37045.454545454551</v>
      </c>
      <c r="P148" s="20">
        <f t="shared" si="52"/>
        <v>0.10187500000000003</v>
      </c>
      <c r="Q148" s="21">
        <v>60000</v>
      </c>
      <c r="R148" s="22">
        <f t="shared" si="53"/>
        <v>0.16500000000000001</v>
      </c>
      <c r="S148" s="21">
        <v>30000</v>
      </c>
      <c r="T148" s="20">
        <f t="shared" si="47"/>
        <v>8.2500000000000004E-2</v>
      </c>
      <c r="U148" s="21">
        <f t="shared" si="60"/>
        <v>156909.09090909094</v>
      </c>
      <c r="V148" s="71">
        <f t="shared" si="40"/>
        <v>0.43150000000000016</v>
      </c>
    </row>
    <row r="149" spans="1:22" x14ac:dyDescent="0.2">
      <c r="A149" s="17">
        <v>46</v>
      </c>
      <c r="B149" s="18">
        <f t="shared" si="57"/>
        <v>368181.81818181812</v>
      </c>
      <c r="C149" s="19">
        <v>25000</v>
      </c>
      <c r="D149" s="20">
        <f t="shared" si="46"/>
        <v>6.7901234567901245E-2</v>
      </c>
      <c r="E149" s="21">
        <f t="shared" si="55"/>
        <v>161999.99999999997</v>
      </c>
      <c r="F149" s="22">
        <v>0.44</v>
      </c>
      <c r="G149" s="19">
        <f t="shared" si="56"/>
        <v>73636.363636363632</v>
      </c>
      <c r="H149" s="20">
        <v>0.2</v>
      </c>
      <c r="I149" s="21">
        <f t="shared" si="58"/>
        <v>244590.90909090906</v>
      </c>
      <c r="J149" s="22">
        <v>0.69</v>
      </c>
      <c r="K149" s="19">
        <v>10000</v>
      </c>
      <c r="L149" s="20">
        <f t="shared" si="54"/>
        <v>2.7160493827160497E-2</v>
      </c>
      <c r="M149" s="21">
        <v>30000</v>
      </c>
      <c r="N149" s="24">
        <f t="shared" si="37"/>
        <v>8.1481481481481502E-2</v>
      </c>
      <c r="O149" s="19">
        <f t="shared" si="59"/>
        <v>37727.272727272735</v>
      </c>
      <c r="P149" s="20">
        <f t="shared" si="52"/>
        <v>0.10246913580246918</v>
      </c>
      <c r="Q149" s="21">
        <v>60000</v>
      </c>
      <c r="R149" s="22">
        <f t="shared" si="53"/>
        <v>0.162962962962963</v>
      </c>
      <c r="S149" s="21">
        <v>30000</v>
      </c>
      <c r="T149" s="20">
        <f t="shared" si="47"/>
        <v>8.1481481481481502E-2</v>
      </c>
      <c r="U149" s="21">
        <f t="shared" si="60"/>
        <v>157545.45454545459</v>
      </c>
      <c r="V149" s="71">
        <f t="shared" si="40"/>
        <v>0.42790123456790141</v>
      </c>
    </row>
    <row r="150" spans="1:22" x14ac:dyDescent="0.2">
      <c r="A150" s="17">
        <v>47</v>
      </c>
      <c r="B150" s="18">
        <f t="shared" si="57"/>
        <v>372727.27272727265</v>
      </c>
      <c r="C150" s="19">
        <v>25000</v>
      </c>
      <c r="D150" s="20">
        <f t="shared" si="46"/>
        <v>6.7073170731707335E-2</v>
      </c>
      <c r="E150" s="21">
        <f t="shared" si="55"/>
        <v>163999.99999999997</v>
      </c>
      <c r="F150" s="22">
        <v>0.44</v>
      </c>
      <c r="G150" s="19">
        <f t="shared" si="56"/>
        <v>74545.45454545453</v>
      </c>
      <c r="H150" s="20">
        <v>0.2</v>
      </c>
      <c r="I150" s="21">
        <f t="shared" si="58"/>
        <v>245363.63636363632</v>
      </c>
      <c r="J150" s="22">
        <v>0.69</v>
      </c>
      <c r="K150" s="19">
        <v>10000</v>
      </c>
      <c r="L150" s="20">
        <f t="shared" si="54"/>
        <v>2.6829268292682933E-2</v>
      </c>
      <c r="M150" s="21">
        <v>30000</v>
      </c>
      <c r="N150" s="24">
        <f t="shared" si="37"/>
        <v>8.0487804878048796E-2</v>
      </c>
      <c r="O150" s="19">
        <f t="shared" si="59"/>
        <v>38409.090909090919</v>
      </c>
      <c r="P150" s="20">
        <f t="shared" si="52"/>
        <v>0.10304878048780493</v>
      </c>
      <c r="Q150" s="21">
        <v>60000</v>
      </c>
      <c r="R150" s="22">
        <f t="shared" si="53"/>
        <v>0.16097560975609759</v>
      </c>
      <c r="S150" s="21">
        <v>30000</v>
      </c>
      <c r="T150" s="20">
        <f t="shared" si="47"/>
        <v>8.0487804878048796E-2</v>
      </c>
      <c r="U150" s="21">
        <f t="shared" si="60"/>
        <v>158181.81818181823</v>
      </c>
      <c r="V150" s="71">
        <f t="shared" si="40"/>
        <v>0.42439024390243923</v>
      </c>
    </row>
    <row r="151" spans="1:22" x14ac:dyDescent="0.2">
      <c r="A151" s="17">
        <v>48</v>
      </c>
      <c r="B151" s="18">
        <f t="shared" si="57"/>
        <v>377272.72727272718</v>
      </c>
      <c r="C151" s="19">
        <v>25000</v>
      </c>
      <c r="D151" s="20">
        <f t="shared" si="46"/>
        <v>6.6265060240963874E-2</v>
      </c>
      <c r="E151" s="21">
        <f t="shared" si="55"/>
        <v>165999.99999999997</v>
      </c>
      <c r="F151" s="22">
        <v>0.44</v>
      </c>
      <c r="G151" s="19">
        <f t="shared" si="56"/>
        <v>75454.545454545441</v>
      </c>
      <c r="H151" s="20">
        <v>0.2</v>
      </c>
      <c r="I151" s="21">
        <f t="shared" si="58"/>
        <v>246136.36363636359</v>
      </c>
      <c r="J151" s="22">
        <v>0.69</v>
      </c>
      <c r="K151" s="19">
        <v>10000</v>
      </c>
      <c r="L151" s="20">
        <f t="shared" si="54"/>
        <v>2.6506024096385548E-2</v>
      </c>
      <c r="M151" s="21">
        <v>30000</v>
      </c>
      <c r="N151" s="24">
        <f t="shared" si="37"/>
        <v>7.9518072289156652E-2</v>
      </c>
      <c r="O151" s="19">
        <f t="shared" si="59"/>
        <v>39090.909090909103</v>
      </c>
      <c r="P151" s="20">
        <f t="shared" si="52"/>
        <v>0.10361445783132536</v>
      </c>
      <c r="Q151" s="21">
        <v>60000</v>
      </c>
      <c r="R151" s="22">
        <f t="shared" si="53"/>
        <v>0.1590361445783133</v>
      </c>
      <c r="S151" s="21">
        <v>30000</v>
      </c>
      <c r="T151" s="20">
        <f t="shared" si="47"/>
        <v>7.9518072289156652E-2</v>
      </c>
      <c r="U151" s="21">
        <f t="shared" si="60"/>
        <v>158818.18181818188</v>
      </c>
      <c r="V151" s="71">
        <f t="shared" si="40"/>
        <v>0.42096385542168702</v>
      </c>
    </row>
    <row r="152" spans="1:22" x14ac:dyDescent="0.2">
      <c r="A152" s="17">
        <v>49</v>
      </c>
      <c r="B152" s="18">
        <f t="shared" si="57"/>
        <v>381818.18181818171</v>
      </c>
      <c r="C152" s="19">
        <v>25000</v>
      </c>
      <c r="D152" s="20">
        <f t="shared" si="46"/>
        <v>6.5476190476190493E-2</v>
      </c>
      <c r="E152" s="21">
        <f t="shared" si="55"/>
        <v>167999.99999999994</v>
      </c>
      <c r="F152" s="22">
        <v>0.44</v>
      </c>
      <c r="G152" s="19">
        <f t="shared" si="56"/>
        <v>76363.636363636339</v>
      </c>
      <c r="H152" s="20">
        <v>0.2</v>
      </c>
      <c r="I152" s="21">
        <f t="shared" si="58"/>
        <v>246909.09090909085</v>
      </c>
      <c r="J152" s="22">
        <v>0.69</v>
      </c>
      <c r="K152" s="19">
        <v>10000</v>
      </c>
      <c r="L152" s="20">
        <f t="shared" si="54"/>
        <v>2.6190476190476198E-2</v>
      </c>
      <c r="M152" s="21">
        <v>30000</v>
      </c>
      <c r="N152" s="24">
        <f t="shared" si="37"/>
        <v>7.8571428571428598E-2</v>
      </c>
      <c r="O152" s="19">
        <f t="shared" si="59"/>
        <v>39772.727272727287</v>
      </c>
      <c r="P152" s="20">
        <f t="shared" si="52"/>
        <v>0.10416666666666673</v>
      </c>
      <c r="Q152" s="21">
        <v>60000</v>
      </c>
      <c r="R152" s="22">
        <f t="shared" si="53"/>
        <v>0.1571428571428572</v>
      </c>
      <c r="S152" s="21">
        <v>30000</v>
      </c>
      <c r="T152" s="20">
        <f t="shared" si="47"/>
        <v>7.8571428571428598E-2</v>
      </c>
      <c r="U152" s="21">
        <f t="shared" si="60"/>
        <v>159454.54545454553</v>
      </c>
      <c r="V152" s="71">
        <f t="shared" si="40"/>
        <v>0.41761904761904795</v>
      </c>
    </row>
    <row r="153" spans="1:22" x14ac:dyDescent="0.2">
      <c r="A153" s="17">
        <v>50</v>
      </c>
      <c r="B153" s="18">
        <f t="shared" si="57"/>
        <v>386363.63636363624</v>
      </c>
      <c r="C153" s="19">
        <v>25000</v>
      </c>
      <c r="D153" s="20">
        <f t="shared" si="46"/>
        <v>6.4705882352941196E-2</v>
      </c>
      <c r="E153" s="21">
        <f t="shared" si="55"/>
        <v>169999.99999999994</v>
      </c>
      <c r="F153" s="22">
        <v>0.44</v>
      </c>
      <c r="G153" s="19">
        <f t="shared" si="56"/>
        <v>77272.72727272725</v>
      </c>
      <c r="H153" s="20">
        <v>0.2</v>
      </c>
      <c r="I153" s="21">
        <f t="shared" si="58"/>
        <v>247681.81818181812</v>
      </c>
      <c r="J153" s="22">
        <v>0.69</v>
      </c>
      <c r="K153" s="19">
        <v>10000</v>
      </c>
      <c r="L153" s="20">
        <f t="shared" si="54"/>
        <v>2.5882352941176478E-2</v>
      </c>
      <c r="M153" s="21">
        <v>30000</v>
      </c>
      <c r="N153" s="24">
        <f t="shared" si="37"/>
        <v>7.7647058823529444E-2</v>
      </c>
      <c r="O153" s="19">
        <f t="shared" si="59"/>
        <v>40454.54545454547</v>
      </c>
      <c r="P153" s="20">
        <f t="shared" si="52"/>
        <v>0.10470588235294125</v>
      </c>
      <c r="Q153" s="21">
        <v>60000</v>
      </c>
      <c r="R153" s="22">
        <f t="shared" si="53"/>
        <v>0.15529411764705889</v>
      </c>
      <c r="S153" s="21">
        <v>30000</v>
      </c>
      <c r="T153" s="20">
        <f t="shared" si="47"/>
        <v>7.7647058823529444E-2</v>
      </c>
      <c r="U153" s="21">
        <f t="shared" si="60"/>
        <v>160090.90909090918</v>
      </c>
      <c r="V153" s="71">
        <f t="shared" si="40"/>
        <v>0.41435294117647092</v>
      </c>
    </row>
    <row r="154" spans="1:22" x14ac:dyDescent="0.2">
      <c r="A154" s="17">
        <v>51</v>
      </c>
      <c r="B154" s="18">
        <f t="shared" si="57"/>
        <v>390909.09090909077</v>
      </c>
      <c r="C154" s="19">
        <v>25000</v>
      </c>
      <c r="D154" s="20">
        <f t="shared" si="46"/>
        <v>6.395348837209304E-2</v>
      </c>
      <c r="E154" s="21">
        <f t="shared" si="55"/>
        <v>171999.99999999994</v>
      </c>
      <c r="F154" s="22">
        <v>0.44</v>
      </c>
      <c r="G154" s="19">
        <f t="shared" si="56"/>
        <v>78181.818181818162</v>
      </c>
      <c r="H154" s="20">
        <v>0.2</v>
      </c>
      <c r="I154" s="21">
        <f t="shared" si="58"/>
        <v>248454.54545454538</v>
      </c>
      <c r="J154" s="22">
        <v>0.69</v>
      </c>
      <c r="K154" s="19">
        <v>10000</v>
      </c>
      <c r="L154" s="20">
        <f t="shared" si="54"/>
        <v>2.5581395348837219E-2</v>
      </c>
      <c r="M154" s="21">
        <v>30000</v>
      </c>
      <c r="N154" s="24">
        <f t="shared" si="37"/>
        <v>7.6744186046511662E-2</v>
      </c>
      <c r="O154" s="19">
        <f t="shared" si="59"/>
        <v>41136.363636363654</v>
      </c>
      <c r="P154" s="20">
        <f t="shared" si="52"/>
        <v>0.10523255813953497</v>
      </c>
      <c r="Q154" s="21">
        <v>60000</v>
      </c>
      <c r="R154" s="22">
        <f t="shared" si="53"/>
        <v>0.15348837209302332</v>
      </c>
      <c r="S154" s="21">
        <v>30000</v>
      </c>
      <c r="T154" s="20">
        <f t="shared" si="47"/>
        <v>7.6744186046511662E-2</v>
      </c>
      <c r="U154" s="21">
        <f t="shared" si="60"/>
        <v>160727.27272727282</v>
      </c>
      <c r="V154" s="71">
        <f t="shared" si="40"/>
        <v>0.41116279069767481</v>
      </c>
    </row>
    <row r="155" spans="1:22" x14ac:dyDescent="0.2">
      <c r="A155" s="17">
        <v>52</v>
      </c>
      <c r="B155" s="18">
        <f t="shared" si="57"/>
        <v>395454.5454545453</v>
      </c>
      <c r="C155" s="19">
        <v>25000</v>
      </c>
      <c r="D155" s="20">
        <f t="shared" si="46"/>
        <v>6.3218390804597721E-2</v>
      </c>
      <c r="E155" s="21">
        <f t="shared" si="55"/>
        <v>173999.99999999994</v>
      </c>
      <c r="F155" s="22">
        <v>0.44</v>
      </c>
      <c r="G155" s="19">
        <f t="shared" si="56"/>
        <v>79090.909090909059</v>
      </c>
      <c r="H155" s="20">
        <v>0.2</v>
      </c>
      <c r="I155" s="21">
        <f t="shared" si="58"/>
        <v>249227.27272727265</v>
      </c>
      <c r="J155" s="22">
        <v>0.69</v>
      </c>
      <c r="K155" s="19">
        <v>10000</v>
      </c>
      <c r="L155" s="20">
        <f t="shared" si="54"/>
        <v>2.5287356321839091E-2</v>
      </c>
      <c r="M155" s="21">
        <v>30000</v>
      </c>
      <c r="N155" s="24">
        <f t="shared" si="37"/>
        <v>7.5862068965517268E-2</v>
      </c>
      <c r="O155" s="19">
        <f t="shared" si="59"/>
        <v>41818.181818181838</v>
      </c>
      <c r="P155" s="20">
        <f t="shared" si="52"/>
        <v>0.1057471264367817</v>
      </c>
      <c r="Q155" s="21">
        <v>60000</v>
      </c>
      <c r="R155" s="22">
        <f t="shared" si="53"/>
        <v>0.15172413793103454</v>
      </c>
      <c r="S155" s="21">
        <v>30000</v>
      </c>
      <c r="T155" s="20">
        <f t="shared" si="47"/>
        <v>7.5862068965517268E-2</v>
      </c>
      <c r="U155" s="21">
        <f t="shared" si="60"/>
        <v>161363.63636363647</v>
      </c>
      <c r="V155" s="71">
        <f t="shared" si="40"/>
        <v>0.4080459770114947</v>
      </c>
    </row>
    <row r="156" spans="1:22" x14ac:dyDescent="0.2">
      <c r="A156" s="17">
        <v>53</v>
      </c>
      <c r="B156" s="18">
        <v>400000</v>
      </c>
      <c r="C156" s="19">
        <v>50000</v>
      </c>
      <c r="D156" s="20">
        <f>C156/B156</f>
        <v>0.125</v>
      </c>
      <c r="E156" s="21">
        <v>176000</v>
      </c>
      <c r="F156" s="22">
        <f>E156/B156</f>
        <v>0.44</v>
      </c>
      <c r="G156" s="19">
        <v>120000</v>
      </c>
      <c r="H156" s="20">
        <f>G156/B156</f>
        <v>0.3</v>
      </c>
      <c r="I156" s="21">
        <v>250000</v>
      </c>
      <c r="J156" s="22">
        <f>I156/B156</f>
        <v>0.625</v>
      </c>
      <c r="K156" s="19">
        <v>17500</v>
      </c>
      <c r="L156" s="20">
        <f>K156/B156</f>
        <v>4.3749999999999997E-2</v>
      </c>
      <c r="M156" s="21">
        <v>30000</v>
      </c>
      <c r="N156" s="24">
        <f t="shared" si="37"/>
        <v>7.4999999999999997E-2</v>
      </c>
      <c r="O156" s="19">
        <v>42500</v>
      </c>
      <c r="P156" s="20">
        <f>O156/B156</f>
        <v>0.10625</v>
      </c>
      <c r="Q156" s="21">
        <v>60000</v>
      </c>
      <c r="R156" s="22">
        <f t="shared" si="53"/>
        <v>0.15</v>
      </c>
      <c r="S156" s="21">
        <v>50000</v>
      </c>
      <c r="T156" s="20">
        <f>S156/B156</f>
        <v>0.125</v>
      </c>
      <c r="U156" s="21">
        <v>162000</v>
      </c>
      <c r="V156" s="71">
        <f t="shared" si="40"/>
        <v>0.40500000000000003</v>
      </c>
    </row>
    <row r="157" spans="1:22" x14ac:dyDescent="0.2">
      <c r="A157" s="17">
        <v>54</v>
      </c>
      <c r="B157" s="18">
        <f>B156+(50000/10)</f>
        <v>405000</v>
      </c>
      <c r="C157" s="19">
        <v>50000</v>
      </c>
      <c r="D157" s="20">
        <f t="shared" ref="D157:D183" si="61">C157/B157</f>
        <v>0.12345679012345678</v>
      </c>
      <c r="E157" s="21">
        <f>E156+(14000/10)</f>
        <v>177400</v>
      </c>
      <c r="F157" s="22">
        <v>0.44</v>
      </c>
      <c r="G157" s="19">
        <f t="shared" ref="G157:G165" si="62">$B157*H157</f>
        <v>121500</v>
      </c>
      <c r="H157" s="20">
        <v>0.3</v>
      </c>
      <c r="I157" s="21">
        <f>I156+(18500/10)</f>
        <v>251850</v>
      </c>
      <c r="J157" s="22">
        <f t="shared" ref="J157:J165" si="63">I157/B157</f>
        <v>0.62185185185185188</v>
      </c>
      <c r="K157" s="19">
        <v>17500</v>
      </c>
      <c r="L157" s="20">
        <f t="shared" ref="L157:L186" si="64">K157/B157</f>
        <v>4.3209876543209874E-2</v>
      </c>
      <c r="M157" s="21">
        <v>30000</v>
      </c>
      <c r="N157" s="24">
        <f t="shared" si="37"/>
        <v>7.407407407407407E-2</v>
      </c>
      <c r="O157" s="19">
        <v>42500</v>
      </c>
      <c r="P157" s="20">
        <f t="shared" ref="P157:P186" si="65">O157/B157</f>
        <v>0.10493827160493827</v>
      </c>
      <c r="Q157" s="21">
        <v>60000</v>
      </c>
      <c r="R157" s="22">
        <f t="shared" si="53"/>
        <v>0.14814814814814814</v>
      </c>
      <c r="S157" s="21">
        <v>50000</v>
      </c>
      <c r="T157" s="20">
        <f t="shared" ref="T157:T186" si="66">S157/B157</f>
        <v>0.12345679012345678</v>
      </c>
      <c r="U157" s="21">
        <f>U156+(6000/10)</f>
        <v>162600</v>
      </c>
      <c r="V157" s="71">
        <f t="shared" si="40"/>
        <v>0.40148148148148149</v>
      </c>
    </row>
    <row r="158" spans="1:22" x14ac:dyDescent="0.2">
      <c r="A158" s="17">
        <v>55</v>
      </c>
      <c r="B158" s="18">
        <f t="shared" ref="B158:B165" si="67">B157+(50000/10)</f>
        <v>410000</v>
      </c>
      <c r="C158" s="19">
        <v>50000</v>
      </c>
      <c r="D158" s="20">
        <f t="shared" si="61"/>
        <v>0.12195121951219512</v>
      </c>
      <c r="E158" s="21">
        <f t="shared" ref="E158:E165" si="68">E157+(14000/10)</f>
        <v>178800</v>
      </c>
      <c r="F158" s="22">
        <v>0.44</v>
      </c>
      <c r="G158" s="19">
        <f t="shared" si="62"/>
        <v>123000</v>
      </c>
      <c r="H158" s="20">
        <v>0.3</v>
      </c>
      <c r="I158" s="21">
        <f t="shared" ref="I158:I165" si="69">I157+(18500/10)</f>
        <v>253700</v>
      </c>
      <c r="J158" s="22">
        <f t="shared" si="63"/>
        <v>0.61878048780487804</v>
      </c>
      <c r="K158" s="19">
        <v>17500</v>
      </c>
      <c r="L158" s="20">
        <f t="shared" si="64"/>
        <v>4.2682926829268296E-2</v>
      </c>
      <c r="M158" s="21">
        <v>30000</v>
      </c>
      <c r="N158" s="24">
        <f t="shared" si="37"/>
        <v>7.3170731707317069E-2</v>
      </c>
      <c r="O158" s="19">
        <v>42500</v>
      </c>
      <c r="P158" s="20">
        <f t="shared" si="65"/>
        <v>0.10365853658536585</v>
      </c>
      <c r="Q158" s="21">
        <v>60000</v>
      </c>
      <c r="R158" s="22">
        <f t="shared" si="53"/>
        <v>0.14634146341463414</v>
      </c>
      <c r="S158" s="21">
        <v>50000</v>
      </c>
      <c r="T158" s="20">
        <f t="shared" si="66"/>
        <v>0.12195121951219512</v>
      </c>
      <c r="U158" s="21">
        <f t="shared" ref="U158:U165" si="70">U157+(6000/10)</f>
        <v>163200</v>
      </c>
      <c r="V158" s="71">
        <f t="shared" si="40"/>
        <v>0.3980487804878049</v>
      </c>
    </row>
    <row r="159" spans="1:22" x14ac:dyDescent="0.2">
      <c r="A159" s="17">
        <v>56</v>
      </c>
      <c r="B159" s="18">
        <f t="shared" si="67"/>
        <v>415000</v>
      </c>
      <c r="C159" s="19">
        <v>50000</v>
      </c>
      <c r="D159" s="20">
        <f t="shared" si="61"/>
        <v>0.12048192771084337</v>
      </c>
      <c r="E159" s="21">
        <f t="shared" si="68"/>
        <v>180200</v>
      </c>
      <c r="F159" s="22">
        <v>0.44</v>
      </c>
      <c r="G159" s="19">
        <f t="shared" si="62"/>
        <v>124500</v>
      </c>
      <c r="H159" s="20">
        <v>0.3</v>
      </c>
      <c r="I159" s="21">
        <f t="shared" si="69"/>
        <v>255550</v>
      </c>
      <c r="J159" s="22">
        <f t="shared" si="63"/>
        <v>0.61578313253012051</v>
      </c>
      <c r="K159" s="19">
        <v>17500</v>
      </c>
      <c r="L159" s="20">
        <f t="shared" si="64"/>
        <v>4.2168674698795178E-2</v>
      </c>
      <c r="M159" s="21">
        <v>30000</v>
      </c>
      <c r="N159" s="24">
        <f t="shared" si="37"/>
        <v>7.2289156626506021E-2</v>
      </c>
      <c r="O159" s="19">
        <v>42500</v>
      </c>
      <c r="P159" s="20">
        <f t="shared" si="65"/>
        <v>0.10240963855421686</v>
      </c>
      <c r="Q159" s="21">
        <v>60000</v>
      </c>
      <c r="R159" s="22">
        <f t="shared" si="53"/>
        <v>0.14457831325301204</v>
      </c>
      <c r="S159" s="21">
        <v>50000</v>
      </c>
      <c r="T159" s="20">
        <f t="shared" si="66"/>
        <v>0.12048192771084337</v>
      </c>
      <c r="U159" s="21">
        <f t="shared" si="70"/>
        <v>163800</v>
      </c>
      <c r="V159" s="71">
        <f t="shared" si="40"/>
        <v>0.39469879518072287</v>
      </c>
    </row>
    <row r="160" spans="1:22" x14ac:dyDescent="0.2">
      <c r="A160" s="17">
        <v>57</v>
      </c>
      <c r="B160" s="18">
        <f t="shared" si="67"/>
        <v>420000</v>
      </c>
      <c r="C160" s="19">
        <v>50000</v>
      </c>
      <c r="D160" s="20">
        <f t="shared" si="61"/>
        <v>0.11904761904761904</v>
      </c>
      <c r="E160" s="21">
        <f t="shared" si="68"/>
        <v>181600</v>
      </c>
      <c r="F160" s="22">
        <v>0.44</v>
      </c>
      <c r="G160" s="19">
        <f t="shared" si="62"/>
        <v>126000</v>
      </c>
      <c r="H160" s="20">
        <v>0.3</v>
      </c>
      <c r="I160" s="21">
        <f t="shared" si="69"/>
        <v>257400</v>
      </c>
      <c r="J160" s="22">
        <f t="shared" si="63"/>
        <v>0.61285714285714288</v>
      </c>
      <c r="K160" s="19">
        <v>17500</v>
      </c>
      <c r="L160" s="20">
        <f t="shared" si="64"/>
        <v>4.1666666666666664E-2</v>
      </c>
      <c r="M160" s="21">
        <v>30000</v>
      </c>
      <c r="N160" s="24">
        <f t="shared" si="37"/>
        <v>7.1428571428571425E-2</v>
      </c>
      <c r="O160" s="19">
        <v>42500</v>
      </c>
      <c r="P160" s="20">
        <f t="shared" si="65"/>
        <v>0.10119047619047619</v>
      </c>
      <c r="Q160" s="21">
        <v>60000</v>
      </c>
      <c r="R160" s="22">
        <f t="shared" si="53"/>
        <v>0.14285714285714285</v>
      </c>
      <c r="S160" s="21">
        <v>50000</v>
      </c>
      <c r="T160" s="20">
        <f t="shared" si="66"/>
        <v>0.11904761904761904</v>
      </c>
      <c r="U160" s="21">
        <f t="shared" si="70"/>
        <v>164400</v>
      </c>
      <c r="V160" s="71">
        <f t="shared" si="40"/>
        <v>0.3914285714285714</v>
      </c>
    </row>
    <row r="161" spans="1:22" x14ac:dyDescent="0.2">
      <c r="A161" s="17">
        <v>58</v>
      </c>
      <c r="B161" s="18">
        <f t="shared" si="67"/>
        <v>425000</v>
      </c>
      <c r="C161" s="19">
        <v>50000</v>
      </c>
      <c r="D161" s="20">
        <f t="shared" si="61"/>
        <v>0.11764705882352941</v>
      </c>
      <c r="E161" s="21">
        <f t="shared" si="68"/>
        <v>183000</v>
      </c>
      <c r="F161" s="22">
        <v>0.44</v>
      </c>
      <c r="G161" s="19">
        <f t="shared" si="62"/>
        <v>127500</v>
      </c>
      <c r="H161" s="20">
        <v>0.3</v>
      </c>
      <c r="I161" s="21">
        <f t="shared" si="69"/>
        <v>259250</v>
      </c>
      <c r="J161" s="22">
        <f t="shared" si="63"/>
        <v>0.61</v>
      </c>
      <c r="K161" s="19">
        <v>17500</v>
      </c>
      <c r="L161" s="20">
        <f t="shared" si="64"/>
        <v>4.1176470588235294E-2</v>
      </c>
      <c r="M161" s="21">
        <v>30000</v>
      </c>
      <c r="N161" s="24">
        <f t="shared" si="37"/>
        <v>7.0588235294117646E-2</v>
      </c>
      <c r="O161" s="19">
        <v>42500</v>
      </c>
      <c r="P161" s="20">
        <f t="shared" si="65"/>
        <v>0.1</v>
      </c>
      <c r="Q161" s="21">
        <v>60000</v>
      </c>
      <c r="R161" s="22">
        <f t="shared" si="53"/>
        <v>0.14117647058823529</v>
      </c>
      <c r="S161" s="21">
        <v>50000</v>
      </c>
      <c r="T161" s="20">
        <f t="shared" si="66"/>
        <v>0.11764705882352941</v>
      </c>
      <c r="U161" s="21">
        <f t="shared" si="70"/>
        <v>165000</v>
      </c>
      <c r="V161" s="71">
        <f t="shared" si="40"/>
        <v>0.38823529411764707</v>
      </c>
    </row>
    <row r="162" spans="1:22" x14ac:dyDescent="0.2">
      <c r="A162" s="17">
        <v>59</v>
      </c>
      <c r="B162" s="18">
        <f t="shared" si="67"/>
        <v>430000</v>
      </c>
      <c r="C162" s="19">
        <v>50000</v>
      </c>
      <c r="D162" s="20">
        <f t="shared" si="61"/>
        <v>0.11627906976744186</v>
      </c>
      <c r="E162" s="21">
        <f t="shared" si="68"/>
        <v>184400</v>
      </c>
      <c r="F162" s="22">
        <v>0.44</v>
      </c>
      <c r="G162" s="19">
        <f t="shared" si="62"/>
        <v>129000</v>
      </c>
      <c r="H162" s="20">
        <v>0.3</v>
      </c>
      <c r="I162" s="21">
        <f t="shared" si="69"/>
        <v>261100</v>
      </c>
      <c r="J162" s="22">
        <f t="shared" si="63"/>
        <v>0.60720930232558135</v>
      </c>
      <c r="K162" s="19">
        <v>17500</v>
      </c>
      <c r="L162" s="20">
        <f t="shared" si="64"/>
        <v>4.0697674418604654E-2</v>
      </c>
      <c r="M162" s="21">
        <v>30000</v>
      </c>
      <c r="N162" s="24">
        <f t="shared" si="37"/>
        <v>6.9767441860465115E-2</v>
      </c>
      <c r="O162" s="19">
        <v>42500</v>
      </c>
      <c r="P162" s="20">
        <f t="shared" si="65"/>
        <v>9.8837209302325577E-2</v>
      </c>
      <c r="Q162" s="21">
        <v>60000</v>
      </c>
      <c r="R162" s="22">
        <f t="shared" si="53"/>
        <v>0.13953488372093023</v>
      </c>
      <c r="S162" s="21">
        <v>50000</v>
      </c>
      <c r="T162" s="20">
        <f t="shared" si="66"/>
        <v>0.11627906976744186</v>
      </c>
      <c r="U162" s="21">
        <f t="shared" si="70"/>
        <v>165600</v>
      </c>
      <c r="V162" s="71">
        <f t="shared" si="40"/>
        <v>0.38511627906976742</v>
      </c>
    </row>
    <row r="163" spans="1:22" x14ac:dyDescent="0.2">
      <c r="A163" s="17">
        <v>60</v>
      </c>
      <c r="B163" s="18">
        <f t="shared" si="67"/>
        <v>435000</v>
      </c>
      <c r="C163" s="19">
        <v>50000</v>
      </c>
      <c r="D163" s="20">
        <f t="shared" si="61"/>
        <v>0.11494252873563218</v>
      </c>
      <c r="E163" s="21">
        <f t="shared" si="68"/>
        <v>185800</v>
      </c>
      <c r="F163" s="22">
        <v>0.44</v>
      </c>
      <c r="G163" s="19">
        <f t="shared" si="62"/>
        <v>130500</v>
      </c>
      <c r="H163" s="20">
        <v>0.3</v>
      </c>
      <c r="I163" s="21">
        <f t="shared" si="69"/>
        <v>262950</v>
      </c>
      <c r="J163" s="22">
        <f t="shared" si="63"/>
        <v>0.60448275862068968</v>
      </c>
      <c r="K163" s="19">
        <v>17500</v>
      </c>
      <c r="L163" s="20">
        <f t="shared" si="64"/>
        <v>4.0229885057471264E-2</v>
      </c>
      <c r="M163" s="21">
        <v>30000</v>
      </c>
      <c r="N163" s="24">
        <f t="shared" si="37"/>
        <v>6.8965517241379309E-2</v>
      </c>
      <c r="O163" s="19">
        <v>42500</v>
      </c>
      <c r="P163" s="20">
        <f t="shared" si="65"/>
        <v>9.7701149425287362E-2</v>
      </c>
      <c r="Q163" s="21">
        <v>60000</v>
      </c>
      <c r="R163" s="22">
        <f t="shared" si="53"/>
        <v>0.13793103448275862</v>
      </c>
      <c r="S163" s="21">
        <v>50000</v>
      </c>
      <c r="T163" s="20">
        <f t="shared" si="66"/>
        <v>0.11494252873563218</v>
      </c>
      <c r="U163" s="21">
        <f t="shared" si="70"/>
        <v>166200</v>
      </c>
      <c r="V163" s="71">
        <f t="shared" si="40"/>
        <v>0.3820689655172414</v>
      </c>
    </row>
    <row r="164" spans="1:22" x14ac:dyDescent="0.2">
      <c r="A164" s="17">
        <v>61</v>
      </c>
      <c r="B164" s="18">
        <f t="shared" si="67"/>
        <v>440000</v>
      </c>
      <c r="C164" s="19">
        <v>50000</v>
      </c>
      <c r="D164" s="20">
        <f t="shared" si="61"/>
        <v>0.11363636363636363</v>
      </c>
      <c r="E164" s="21">
        <f t="shared" si="68"/>
        <v>187200</v>
      </c>
      <c r="F164" s="22">
        <v>0.44</v>
      </c>
      <c r="G164" s="19">
        <f t="shared" si="62"/>
        <v>132000</v>
      </c>
      <c r="H164" s="20">
        <v>0.3</v>
      </c>
      <c r="I164" s="21">
        <f t="shared" si="69"/>
        <v>264800</v>
      </c>
      <c r="J164" s="22">
        <f t="shared" si="63"/>
        <v>0.60181818181818181</v>
      </c>
      <c r="K164" s="19">
        <v>17500</v>
      </c>
      <c r="L164" s="20">
        <f t="shared" si="64"/>
        <v>3.9772727272727272E-2</v>
      </c>
      <c r="M164" s="21">
        <v>30000</v>
      </c>
      <c r="N164" s="24">
        <f t="shared" si="37"/>
        <v>6.8181818181818177E-2</v>
      </c>
      <c r="O164" s="19">
        <v>42500</v>
      </c>
      <c r="P164" s="20">
        <f t="shared" si="65"/>
        <v>9.6590909090909088E-2</v>
      </c>
      <c r="Q164" s="21">
        <v>60000</v>
      </c>
      <c r="R164" s="22">
        <f t="shared" si="53"/>
        <v>0.13636363636363635</v>
      </c>
      <c r="S164" s="21">
        <v>50000</v>
      </c>
      <c r="T164" s="20">
        <f t="shared" si="66"/>
        <v>0.11363636363636363</v>
      </c>
      <c r="U164" s="21">
        <f t="shared" si="70"/>
        <v>166800</v>
      </c>
      <c r="V164" s="71">
        <f t="shared" si="40"/>
        <v>0.37909090909090909</v>
      </c>
    </row>
    <row r="165" spans="1:22" x14ac:dyDescent="0.2">
      <c r="A165" s="17">
        <v>62</v>
      </c>
      <c r="B165" s="18">
        <f t="shared" si="67"/>
        <v>445000</v>
      </c>
      <c r="C165" s="19">
        <v>50000</v>
      </c>
      <c r="D165" s="20">
        <f t="shared" si="61"/>
        <v>0.11235955056179775</v>
      </c>
      <c r="E165" s="21">
        <f t="shared" si="68"/>
        <v>188600</v>
      </c>
      <c r="F165" s="22">
        <v>0.44</v>
      </c>
      <c r="G165" s="19">
        <f t="shared" si="62"/>
        <v>133500</v>
      </c>
      <c r="H165" s="20">
        <v>0.3</v>
      </c>
      <c r="I165" s="21">
        <f t="shared" si="69"/>
        <v>266650</v>
      </c>
      <c r="J165" s="22">
        <f t="shared" si="63"/>
        <v>0.59921348314606737</v>
      </c>
      <c r="K165" s="19">
        <v>17500</v>
      </c>
      <c r="L165" s="20">
        <f t="shared" si="64"/>
        <v>3.9325842696629212E-2</v>
      </c>
      <c r="M165" s="21">
        <v>30000</v>
      </c>
      <c r="N165" s="24">
        <f t="shared" si="37"/>
        <v>6.741573033707865E-2</v>
      </c>
      <c r="O165" s="19">
        <v>42500</v>
      </c>
      <c r="P165" s="20">
        <f t="shared" si="65"/>
        <v>9.5505617977528087E-2</v>
      </c>
      <c r="Q165" s="21">
        <v>60000</v>
      </c>
      <c r="R165" s="22">
        <f t="shared" si="53"/>
        <v>0.1348314606741573</v>
      </c>
      <c r="S165" s="21">
        <v>50000</v>
      </c>
      <c r="T165" s="20">
        <f t="shared" si="66"/>
        <v>0.11235955056179775</v>
      </c>
      <c r="U165" s="21">
        <f t="shared" si="70"/>
        <v>167400</v>
      </c>
      <c r="V165" s="71">
        <f t="shared" si="40"/>
        <v>0.37617977528089885</v>
      </c>
    </row>
    <row r="166" spans="1:22" x14ac:dyDescent="0.2">
      <c r="A166" s="17">
        <v>63</v>
      </c>
      <c r="B166" s="18">
        <v>450000</v>
      </c>
      <c r="C166" s="19">
        <v>50000</v>
      </c>
      <c r="D166" s="20">
        <f t="shared" si="61"/>
        <v>0.1111111111111111</v>
      </c>
      <c r="E166" s="21">
        <v>190000</v>
      </c>
      <c r="F166" s="22">
        <f>E166/B166</f>
        <v>0.42222222222222222</v>
      </c>
      <c r="G166" s="19">
        <v>135000</v>
      </c>
      <c r="H166" s="20">
        <f>G166/B166</f>
        <v>0.3</v>
      </c>
      <c r="I166" s="21">
        <v>268500</v>
      </c>
      <c r="J166" s="22">
        <f>I166/B166</f>
        <v>0.59666666666666668</v>
      </c>
      <c r="K166" s="19">
        <v>17500</v>
      </c>
      <c r="L166" s="20">
        <f t="shared" si="64"/>
        <v>3.888888888888889E-2</v>
      </c>
      <c r="M166" s="21">
        <v>30000</v>
      </c>
      <c r="N166" s="24">
        <f t="shared" si="37"/>
        <v>6.6666666666666666E-2</v>
      </c>
      <c r="O166" s="19">
        <v>42500</v>
      </c>
      <c r="P166" s="20">
        <f t="shared" si="65"/>
        <v>9.4444444444444442E-2</v>
      </c>
      <c r="Q166" s="21">
        <v>60000</v>
      </c>
      <c r="R166" s="22">
        <f t="shared" si="53"/>
        <v>0.13333333333333333</v>
      </c>
      <c r="S166" s="21">
        <v>50000</v>
      </c>
      <c r="T166" s="20">
        <f t="shared" si="66"/>
        <v>0.1111111111111111</v>
      </c>
      <c r="U166" s="21">
        <v>168000</v>
      </c>
      <c r="V166" s="71">
        <f t="shared" si="40"/>
        <v>0.37333333333333335</v>
      </c>
    </row>
    <row r="167" spans="1:22" x14ac:dyDescent="0.2">
      <c r="A167" s="17">
        <v>64</v>
      </c>
      <c r="B167" s="18">
        <f>B166+(50000/10)</f>
        <v>455000</v>
      </c>
      <c r="C167" s="19">
        <v>50000</v>
      </c>
      <c r="D167" s="20">
        <f t="shared" si="61"/>
        <v>0.10989010989010989</v>
      </c>
      <c r="E167" s="21">
        <v>190000</v>
      </c>
      <c r="F167" s="22">
        <f t="shared" ref="F167:F186" si="71">E167/B167</f>
        <v>0.4175824175824176</v>
      </c>
      <c r="G167" s="19">
        <f>H167*B167</f>
        <v>136500</v>
      </c>
      <c r="H167" s="20">
        <v>0.3</v>
      </c>
      <c r="I167" s="21">
        <f>I166+(18500/10)</f>
        <v>270350</v>
      </c>
      <c r="J167" s="22">
        <f t="shared" ref="J167:J175" si="72">I167/B167</f>
        <v>0.59417582417582415</v>
      </c>
      <c r="K167" s="19">
        <v>17500</v>
      </c>
      <c r="L167" s="20">
        <f t="shared" si="64"/>
        <v>3.8461538461538464E-2</v>
      </c>
      <c r="M167" s="21">
        <v>30000</v>
      </c>
      <c r="N167" s="24">
        <f t="shared" si="37"/>
        <v>6.5934065934065936E-2</v>
      </c>
      <c r="O167" s="19">
        <v>42500</v>
      </c>
      <c r="P167" s="20">
        <f t="shared" si="65"/>
        <v>9.3406593406593408E-2</v>
      </c>
      <c r="Q167" s="21">
        <v>60000</v>
      </c>
      <c r="R167" s="22">
        <f t="shared" si="53"/>
        <v>0.13186813186813187</v>
      </c>
      <c r="S167" s="21">
        <v>50000</v>
      </c>
      <c r="T167" s="20">
        <f t="shared" si="66"/>
        <v>0.10989010989010989</v>
      </c>
      <c r="U167" s="21">
        <f>U166+(4000/10)</f>
        <v>168400</v>
      </c>
      <c r="V167" s="71">
        <f t="shared" si="40"/>
        <v>0.37010989010989009</v>
      </c>
    </row>
    <row r="168" spans="1:22" x14ac:dyDescent="0.2">
      <c r="A168" s="17">
        <v>65</v>
      </c>
      <c r="B168" s="18">
        <f t="shared" ref="B168:B175" si="73">B167+(50000/10)</f>
        <v>460000</v>
      </c>
      <c r="C168" s="19">
        <v>50000</v>
      </c>
      <c r="D168" s="20">
        <f t="shared" si="61"/>
        <v>0.10869565217391304</v>
      </c>
      <c r="E168" s="21">
        <v>190000</v>
      </c>
      <c r="F168" s="22">
        <f t="shared" si="71"/>
        <v>0.41304347826086957</v>
      </c>
      <c r="G168" s="19">
        <f t="shared" ref="G168:G183" si="74">H168*B168</f>
        <v>138000</v>
      </c>
      <c r="H168" s="20">
        <v>0.3</v>
      </c>
      <c r="I168" s="21">
        <f t="shared" ref="I168:I175" si="75">I167+(18500/10)</f>
        <v>272200</v>
      </c>
      <c r="J168" s="22">
        <f t="shared" si="72"/>
        <v>0.59173913043478266</v>
      </c>
      <c r="K168" s="19">
        <v>17500</v>
      </c>
      <c r="L168" s="20">
        <f t="shared" si="64"/>
        <v>3.8043478260869568E-2</v>
      </c>
      <c r="M168" s="21">
        <v>30000</v>
      </c>
      <c r="N168" s="24">
        <f t="shared" ref="N168:N186" si="76">M168/B168</f>
        <v>6.5217391304347824E-2</v>
      </c>
      <c r="O168" s="19">
        <v>42500</v>
      </c>
      <c r="P168" s="20">
        <f t="shared" si="65"/>
        <v>9.2391304347826081E-2</v>
      </c>
      <c r="Q168" s="21">
        <v>60000</v>
      </c>
      <c r="R168" s="22">
        <f t="shared" si="53"/>
        <v>0.13043478260869565</v>
      </c>
      <c r="S168" s="21">
        <v>50000</v>
      </c>
      <c r="T168" s="20">
        <f t="shared" si="66"/>
        <v>0.10869565217391304</v>
      </c>
      <c r="U168" s="21">
        <f t="shared" ref="U168:U175" si="77">U167+(4000/10)</f>
        <v>168800</v>
      </c>
      <c r="V168" s="71">
        <f t="shared" ref="V168:V186" si="78">U168/B168</f>
        <v>0.36695652173913046</v>
      </c>
    </row>
    <row r="169" spans="1:22" x14ac:dyDescent="0.2">
      <c r="A169" s="17">
        <v>66</v>
      </c>
      <c r="B169" s="18">
        <f t="shared" si="73"/>
        <v>465000</v>
      </c>
      <c r="C169" s="19">
        <v>50000</v>
      </c>
      <c r="D169" s="20">
        <f t="shared" si="61"/>
        <v>0.10752688172043011</v>
      </c>
      <c r="E169" s="21">
        <v>190000</v>
      </c>
      <c r="F169" s="22">
        <f t="shared" si="71"/>
        <v>0.40860215053763443</v>
      </c>
      <c r="G169" s="19">
        <f t="shared" si="74"/>
        <v>139500</v>
      </c>
      <c r="H169" s="20">
        <v>0.3</v>
      </c>
      <c r="I169" s="21">
        <f t="shared" si="75"/>
        <v>274050</v>
      </c>
      <c r="J169" s="22">
        <f t="shared" si="72"/>
        <v>0.58935483870967742</v>
      </c>
      <c r="K169" s="19">
        <v>17500</v>
      </c>
      <c r="L169" s="20">
        <f t="shared" si="64"/>
        <v>3.7634408602150539E-2</v>
      </c>
      <c r="M169" s="21">
        <v>30000</v>
      </c>
      <c r="N169" s="24">
        <f t="shared" si="76"/>
        <v>6.4516129032258063E-2</v>
      </c>
      <c r="O169" s="19">
        <v>42500</v>
      </c>
      <c r="P169" s="20">
        <f t="shared" si="65"/>
        <v>9.1397849462365593E-2</v>
      </c>
      <c r="Q169" s="21">
        <v>60000</v>
      </c>
      <c r="R169" s="22">
        <f t="shared" si="53"/>
        <v>0.12903225806451613</v>
      </c>
      <c r="S169" s="21">
        <v>50000</v>
      </c>
      <c r="T169" s="20">
        <f t="shared" si="66"/>
        <v>0.10752688172043011</v>
      </c>
      <c r="U169" s="21">
        <f t="shared" si="77"/>
        <v>169200</v>
      </c>
      <c r="V169" s="71">
        <f t="shared" si="78"/>
        <v>0.3638709677419355</v>
      </c>
    </row>
    <row r="170" spans="1:22" x14ac:dyDescent="0.2">
      <c r="A170" s="17">
        <v>67</v>
      </c>
      <c r="B170" s="18">
        <f t="shared" si="73"/>
        <v>470000</v>
      </c>
      <c r="C170" s="19">
        <v>50000</v>
      </c>
      <c r="D170" s="20">
        <f t="shared" si="61"/>
        <v>0.10638297872340426</v>
      </c>
      <c r="E170" s="21">
        <v>190000</v>
      </c>
      <c r="F170" s="22">
        <f t="shared" si="71"/>
        <v>0.40425531914893614</v>
      </c>
      <c r="G170" s="19">
        <f t="shared" si="74"/>
        <v>141000</v>
      </c>
      <c r="H170" s="20">
        <v>0.3</v>
      </c>
      <c r="I170" s="21">
        <f t="shared" si="75"/>
        <v>275900</v>
      </c>
      <c r="J170" s="22">
        <f t="shared" si="72"/>
        <v>0.58702127659574466</v>
      </c>
      <c r="K170" s="19">
        <v>17500</v>
      </c>
      <c r="L170" s="20">
        <f t="shared" si="64"/>
        <v>3.7234042553191488E-2</v>
      </c>
      <c r="M170" s="21">
        <v>30000</v>
      </c>
      <c r="N170" s="24">
        <f t="shared" si="76"/>
        <v>6.3829787234042548E-2</v>
      </c>
      <c r="O170" s="19">
        <v>42500</v>
      </c>
      <c r="P170" s="20">
        <f t="shared" si="65"/>
        <v>9.0425531914893623E-2</v>
      </c>
      <c r="Q170" s="21">
        <v>60000</v>
      </c>
      <c r="R170" s="22">
        <f t="shared" si="53"/>
        <v>0.1276595744680851</v>
      </c>
      <c r="S170" s="21">
        <v>50000</v>
      </c>
      <c r="T170" s="20">
        <f t="shared" si="66"/>
        <v>0.10638297872340426</v>
      </c>
      <c r="U170" s="21">
        <f t="shared" si="77"/>
        <v>169600</v>
      </c>
      <c r="V170" s="71">
        <f t="shared" si="78"/>
        <v>0.36085106382978721</v>
      </c>
    </row>
    <row r="171" spans="1:22" x14ac:dyDescent="0.2">
      <c r="A171" s="17">
        <v>68</v>
      </c>
      <c r="B171" s="18">
        <f t="shared" si="73"/>
        <v>475000</v>
      </c>
      <c r="C171" s="19">
        <v>50000</v>
      </c>
      <c r="D171" s="20">
        <f t="shared" si="61"/>
        <v>0.10526315789473684</v>
      </c>
      <c r="E171" s="21">
        <v>190000</v>
      </c>
      <c r="F171" s="22">
        <f t="shared" si="71"/>
        <v>0.4</v>
      </c>
      <c r="G171" s="19">
        <f t="shared" si="74"/>
        <v>142500</v>
      </c>
      <c r="H171" s="20">
        <v>0.3</v>
      </c>
      <c r="I171" s="21">
        <f t="shared" si="75"/>
        <v>277750</v>
      </c>
      <c r="J171" s="22">
        <f t="shared" si="72"/>
        <v>0.58473684210526311</v>
      </c>
      <c r="K171" s="19">
        <v>17500</v>
      </c>
      <c r="L171" s="20">
        <f t="shared" si="64"/>
        <v>3.6842105263157891E-2</v>
      </c>
      <c r="M171" s="21">
        <v>30000</v>
      </c>
      <c r="N171" s="24">
        <f t="shared" si="76"/>
        <v>6.3157894736842107E-2</v>
      </c>
      <c r="O171" s="19">
        <v>42500</v>
      </c>
      <c r="P171" s="20">
        <f t="shared" si="65"/>
        <v>8.9473684210526316E-2</v>
      </c>
      <c r="Q171" s="21">
        <v>60000</v>
      </c>
      <c r="R171" s="22">
        <f t="shared" si="53"/>
        <v>0.12631578947368421</v>
      </c>
      <c r="S171" s="21">
        <v>50000</v>
      </c>
      <c r="T171" s="20">
        <f t="shared" si="66"/>
        <v>0.10526315789473684</v>
      </c>
      <c r="U171" s="21">
        <f t="shared" si="77"/>
        <v>170000</v>
      </c>
      <c r="V171" s="71">
        <f t="shared" si="78"/>
        <v>0.35789473684210527</v>
      </c>
    </row>
    <row r="172" spans="1:22" x14ac:dyDescent="0.2">
      <c r="A172" s="17">
        <v>69</v>
      </c>
      <c r="B172" s="18">
        <f t="shared" si="73"/>
        <v>480000</v>
      </c>
      <c r="C172" s="19">
        <v>50000</v>
      </c>
      <c r="D172" s="20">
        <f t="shared" si="61"/>
        <v>0.10416666666666667</v>
      </c>
      <c r="E172" s="21">
        <v>190000</v>
      </c>
      <c r="F172" s="22">
        <f t="shared" si="71"/>
        <v>0.39583333333333331</v>
      </c>
      <c r="G172" s="19">
        <f t="shared" si="74"/>
        <v>144000</v>
      </c>
      <c r="H172" s="20">
        <v>0.3</v>
      </c>
      <c r="I172" s="21">
        <f t="shared" si="75"/>
        <v>279600</v>
      </c>
      <c r="J172" s="22">
        <f t="shared" si="72"/>
        <v>0.58250000000000002</v>
      </c>
      <c r="K172" s="19">
        <v>17500</v>
      </c>
      <c r="L172" s="20">
        <f t="shared" si="64"/>
        <v>3.6458333333333336E-2</v>
      </c>
      <c r="M172" s="21">
        <v>30000</v>
      </c>
      <c r="N172" s="24">
        <f t="shared" si="76"/>
        <v>6.25E-2</v>
      </c>
      <c r="O172" s="19">
        <v>42500</v>
      </c>
      <c r="P172" s="20">
        <f t="shared" si="65"/>
        <v>8.8541666666666671E-2</v>
      </c>
      <c r="Q172" s="21">
        <v>60000</v>
      </c>
      <c r="R172" s="22">
        <f t="shared" si="53"/>
        <v>0.125</v>
      </c>
      <c r="S172" s="21">
        <v>50000</v>
      </c>
      <c r="T172" s="20">
        <f t="shared" si="66"/>
        <v>0.10416666666666667</v>
      </c>
      <c r="U172" s="21">
        <f t="shared" si="77"/>
        <v>170400</v>
      </c>
      <c r="V172" s="71">
        <f t="shared" si="78"/>
        <v>0.35499999999999998</v>
      </c>
    </row>
    <row r="173" spans="1:22" x14ac:dyDescent="0.2">
      <c r="A173" s="17">
        <v>70</v>
      </c>
      <c r="B173" s="18">
        <f t="shared" si="73"/>
        <v>485000</v>
      </c>
      <c r="C173" s="19">
        <v>50000</v>
      </c>
      <c r="D173" s="20">
        <f t="shared" si="61"/>
        <v>0.10309278350515463</v>
      </c>
      <c r="E173" s="21">
        <v>190000</v>
      </c>
      <c r="F173" s="22">
        <f t="shared" si="71"/>
        <v>0.39175257731958762</v>
      </c>
      <c r="G173" s="19">
        <f t="shared" si="74"/>
        <v>145500</v>
      </c>
      <c r="H173" s="20">
        <v>0.3</v>
      </c>
      <c r="I173" s="21">
        <f t="shared" si="75"/>
        <v>281450</v>
      </c>
      <c r="J173" s="22">
        <f t="shared" si="72"/>
        <v>0.58030927835051549</v>
      </c>
      <c r="K173" s="19">
        <v>17500</v>
      </c>
      <c r="L173" s="20">
        <f t="shared" si="64"/>
        <v>3.608247422680412E-2</v>
      </c>
      <c r="M173" s="21">
        <v>30000</v>
      </c>
      <c r="N173" s="24">
        <f t="shared" si="76"/>
        <v>6.1855670103092786E-2</v>
      </c>
      <c r="O173" s="19">
        <v>42500</v>
      </c>
      <c r="P173" s="20">
        <f t="shared" si="65"/>
        <v>8.7628865979381437E-2</v>
      </c>
      <c r="Q173" s="21">
        <v>60000</v>
      </c>
      <c r="R173" s="22">
        <f t="shared" si="53"/>
        <v>0.12371134020618557</v>
      </c>
      <c r="S173" s="21">
        <v>50000</v>
      </c>
      <c r="T173" s="20">
        <f t="shared" si="66"/>
        <v>0.10309278350515463</v>
      </c>
      <c r="U173" s="21">
        <f t="shared" si="77"/>
        <v>170800</v>
      </c>
      <c r="V173" s="71">
        <f t="shared" si="78"/>
        <v>0.35216494845360824</v>
      </c>
    </row>
    <row r="174" spans="1:22" x14ac:dyDescent="0.2">
      <c r="A174" s="17">
        <v>71</v>
      </c>
      <c r="B174" s="18">
        <f t="shared" si="73"/>
        <v>490000</v>
      </c>
      <c r="C174" s="19">
        <v>50000</v>
      </c>
      <c r="D174" s="20">
        <f t="shared" si="61"/>
        <v>0.10204081632653061</v>
      </c>
      <c r="E174" s="21">
        <v>190000</v>
      </c>
      <c r="F174" s="22">
        <f t="shared" si="71"/>
        <v>0.38775510204081631</v>
      </c>
      <c r="G174" s="19">
        <f t="shared" si="74"/>
        <v>147000</v>
      </c>
      <c r="H174" s="20">
        <v>0.3</v>
      </c>
      <c r="I174" s="21">
        <f t="shared" si="75"/>
        <v>283300</v>
      </c>
      <c r="J174" s="22">
        <f t="shared" si="72"/>
        <v>0.5781632653061225</v>
      </c>
      <c r="K174" s="19">
        <v>17500</v>
      </c>
      <c r="L174" s="20">
        <f t="shared" si="64"/>
        <v>3.5714285714285712E-2</v>
      </c>
      <c r="M174" s="21">
        <v>30000</v>
      </c>
      <c r="N174" s="24">
        <f t="shared" si="76"/>
        <v>6.1224489795918366E-2</v>
      </c>
      <c r="O174" s="19">
        <v>42500</v>
      </c>
      <c r="P174" s="20">
        <f t="shared" si="65"/>
        <v>8.673469387755102E-2</v>
      </c>
      <c r="Q174" s="21">
        <v>60000</v>
      </c>
      <c r="R174" s="22">
        <f t="shared" si="53"/>
        <v>0.12244897959183673</v>
      </c>
      <c r="S174" s="21">
        <v>50000</v>
      </c>
      <c r="T174" s="20">
        <f t="shared" si="66"/>
        <v>0.10204081632653061</v>
      </c>
      <c r="U174" s="21">
        <f t="shared" si="77"/>
        <v>171200</v>
      </c>
      <c r="V174" s="71">
        <f t="shared" si="78"/>
        <v>0.34938775510204084</v>
      </c>
    </row>
    <row r="175" spans="1:22" x14ac:dyDescent="0.2">
      <c r="A175" s="17">
        <v>72</v>
      </c>
      <c r="B175" s="18">
        <f t="shared" si="73"/>
        <v>495000</v>
      </c>
      <c r="C175" s="19">
        <v>50000</v>
      </c>
      <c r="D175" s="20">
        <f t="shared" si="61"/>
        <v>0.10101010101010101</v>
      </c>
      <c r="E175" s="21">
        <v>190000</v>
      </c>
      <c r="F175" s="22">
        <f t="shared" si="71"/>
        <v>0.38383838383838381</v>
      </c>
      <c r="G175" s="19">
        <f t="shared" si="74"/>
        <v>148500</v>
      </c>
      <c r="H175" s="20">
        <v>0.3</v>
      </c>
      <c r="I175" s="21">
        <f t="shared" si="75"/>
        <v>285150</v>
      </c>
      <c r="J175" s="22">
        <f t="shared" si="72"/>
        <v>0.57606060606060605</v>
      </c>
      <c r="K175" s="19">
        <v>17500</v>
      </c>
      <c r="L175" s="20">
        <f t="shared" si="64"/>
        <v>3.5353535353535352E-2</v>
      </c>
      <c r="M175" s="21">
        <v>30000</v>
      </c>
      <c r="N175" s="24">
        <f t="shared" si="76"/>
        <v>6.0606060606060608E-2</v>
      </c>
      <c r="O175" s="19">
        <v>42500</v>
      </c>
      <c r="P175" s="20">
        <f t="shared" si="65"/>
        <v>8.5858585858585856E-2</v>
      </c>
      <c r="Q175" s="21">
        <v>60000</v>
      </c>
      <c r="R175" s="22">
        <f t="shared" si="53"/>
        <v>0.12121212121212122</v>
      </c>
      <c r="S175" s="21">
        <v>50000</v>
      </c>
      <c r="T175" s="20">
        <f t="shared" si="66"/>
        <v>0.10101010101010101</v>
      </c>
      <c r="U175" s="21">
        <f t="shared" si="77"/>
        <v>171600</v>
      </c>
      <c r="V175" s="71">
        <f t="shared" si="78"/>
        <v>0.34666666666666668</v>
      </c>
    </row>
    <row r="176" spans="1:22" x14ac:dyDescent="0.2">
      <c r="A176" s="17">
        <v>73</v>
      </c>
      <c r="B176" s="18">
        <v>500000</v>
      </c>
      <c r="C176" s="19">
        <v>50000</v>
      </c>
      <c r="D176" s="20">
        <f t="shared" si="61"/>
        <v>0.1</v>
      </c>
      <c r="E176" s="21">
        <v>190000</v>
      </c>
      <c r="F176" s="22">
        <f t="shared" si="71"/>
        <v>0.38</v>
      </c>
      <c r="G176" s="19">
        <v>150000</v>
      </c>
      <c r="H176" s="20">
        <f>G176/B176</f>
        <v>0.3</v>
      </c>
      <c r="I176" s="21">
        <v>287000</v>
      </c>
      <c r="J176" s="22">
        <f>I176/B176</f>
        <v>0.57399999999999995</v>
      </c>
      <c r="K176" s="19">
        <v>17500</v>
      </c>
      <c r="L176" s="20">
        <f t="shared" si="64"/>
        <v>3.5000000000000003E-2</v>
      </c>
      <c r="M176" s="21">
        <v>30000</v>
      </c>
      <c r="N176" s="24">
        <f t="shared" si="76"/>
        <v>0.06</v>
      </c>
      <c r="O176" s="19">
        <v>42500</v>
      </c>
      <c r="P176" s="20">
        <f t="shared" si="65"/>
        <v>8.5000000000000006E-2</v>
      </c>
      <c r="Q176" s="21">
        <v>60000</v>
      </c>
      <c r="R176" s="22">
        <f t="shared" si="53"/>
        <v>0.12</v>
      </c>
      <c r="S176" s="21">
        <v>50000</v>
      </c>
      <c r="T176" s="20">
        <f t="shared" si="66"/>
        <v>0.1</v>
      </c>
      <c r="U176" s="21">
        <v>172000</v>
      </c>
      <c r="V176" s="71">
        <f t="shared" si="78"/>
        <v>0.34399999999999997</v>
      </c>
    </row>
    <row r="177" spans="1:22" x14ac:dyDescent="0.2">
      <c r="A177" s="17">
        <v>74</v>
      </c>
      <c r="B177" s="18">
        <f>B176+(50000/8)</f>
        <v>506250</v>
      </c>
      <c r="C177" s="19">
        <v>50000</v>
      </c>
      <c r="D177" s="20">
        <f t="shared" si="61"/>
        <v>9.8765432098765427E-2</v>
      </c>
      <c r="E177" s="21">
        <v>190000</v>
      </c>
      <c r="F177" s="22">
        <f t="shared" si="71"/>
        <v>0.37530864197530867</v>
      </c>
      <c r="G177" s="19">
        <f t="shared" si="74"/>
        <v>151875</v>
      </c>
      <c r="H177" s="20">
        <v>0.3</v>
      </c>
      <c r="I177" s="21">
        <f>I176+(18500/8)</f>
        <v>289312.5</v>
      </c>
      <c r="J177" s="22">
        <f t="shared" ref="J177:J183" si="79">I177/B177</f>
        <v>0.57148148148148148</v>
      </c>
      <c r="K177" s="19">
        <v>17500</v>
      </c>
      <c r="L177" s="20">
        <f t="shared" si="64"/>
        <v>3.4567901234567898E-2</v>
      </c>
      <c r="M177" s="21">
        <v>30000</v>
      </c>
      <c r="N177" s="24">
        <f t="shared" si="76"/>
        <v>5.9259259259259262E-2</v>
      </c>
      <c r="O177" s="19">
        <v>42500</v>
      </c>
      <c r="P177" s="20">
        <f t="shared" si="65"/>
        <v>8.3950617283950618E-2</v>
      </c>
      <c r="Q177" s="21">
        <v>60000</v>
      </c>
      <c r="R177" s="22">
        <f t="shared" si="53"/>
        <v>0.11851851851851852</v>
      </c>
      <c r="S177" s="21">
        <v>50000</v>
      </c>
      <c r="T177" s="20">
        <f t="shared" si="66"/>
        <v>9.8765432098765427E-2</v>
      </c>
      <c r="U177" s="21">
        <f>U176+(8000/8)</f>
        <v>173000</v>
      </c>
      <c r="V177" s="71">
        <f t="shared" si="78"/>
        <v>0.34172839506172842</v>
      </c>
    </row>
    <row r="178" spans="1:22" x14ac:dyDescent="0.2">
      <c r="A178" s="17">
        <v>75</v>
      </c>
      <c r="B178" s="18">
        <f t="shared" ref="B178:B183" si="80">B177+(50000/8)</f>
        <v>512500</v>
      </c>
      <c r="C178" s="19">
        <v>50000</v>
      </c>
      <c r="D178" s="20">
        <f t="shared" si="61"/>
        <v>9.7560975609756101E-2</v>
      </c>
      <c r="E178" s="21">
        <v>190000</v>
      </c>
      <c r="F178" s="22">
        <f t="shared" si="71"/>
        <v>0.37073170731707317</v>
      </c>
      <c r="G178" s="19">
        <f t="shared" si="74"/>
        <v>153750</v>
      </c>
      <c r="H178" s="20">
        <v>0.3</v>
      </c>
      <c r="I178" s="21">
        <f t="shared" ref="I178:I183" si="81">I177+(18500/8)</f>
        <v>291625</v>
      </c>
      <c r="J178" s="22">
        <f t="shared" si="79"/>
        <v>0.56902439024390239</v>
      </c>
      <c r="K178" s="19">
        <v>17500</v>
      </c>
      <c r="L178" s="20">
        <f t="shared" si="64"/>
        <v>3.4146341463414637E-2</v>
      </c>
      <c r="M178" s="21">
        <v>30000</v>
      </c>
      <c r="N178" s="24">
        <f t="shared" si="76"/>
        <v>5.8536585365853662E-2</v>
      </c>
      <c r="O178" s="19">
        <v>42500</v>
      </c>
      <c r="P178" s="20">
        <f t="shared" si="65"/>
        <v>8.2926829268292687E-2</v>
      </c>
      <c r="Q178" s="21">
        <v>60000</v>
      </c>
      <c r="R178" s="22">
        <f t="shared" si="53"/>
        <v>0.11707317073170732</v>
      </c>
      <c r="S178" s="21">
        <v>50000</v>
      </c>
      <c r="T178" s="20">
        <f t="shared" si="66"/>
        <v>9.7560975609756101E-2</v>
      </c>
      <c r="U178" s="21">
        <f t="shared" ref="U178:U183" si="82">U177+(8000/8)</f>
        <v>174000</v>
      </c>
      <c r="V178" s="71">
        <f t="shared" si="78"/>
        <v>0.33951219512195124</v>
      </c>
    </row>
    <row r="179" spans="1:22" x14ac:dyDescent="0.2">
      <c r="A179" s="17">
        <v>76</v>
      </c>
      <c r="B179" s="18">
        <f t="shared" si="80"/>
        <v>518750</v>
      </c>
      <c r="C179" s="19">
        <v>50000</v>
      </c>
      <c r="D179" s="20">
        <f t="shared" si="61"/>
        <v>9.6385542168674704E-2</v>
      </c>
      <c r="E179" s="21">
        <v>190000</v>
      </c>
      <c r="F179" s="22">
        <f t="shared" si="71"/>
        <v>0.36626506024096384</v>
      </c>
      <c r="G179" s="19">
        <f t="shared" si="74"/>
        <v>155625</v>
      </c>
      <c r="H179" s="20">
        <v>0.3</v>
      </c>
      <c r="I179" s="21">
        <f t="shared" si="81"/>
        <v>293937.5</v>
      </c>
      <c r="J179" s="22">
        <f t="shared" si="79"/>
        <v>0.56662650602409637</v>
      </c>
      <c r="K179" s="19">
        <v>17500</v>
      </c>
      <c r="L179" s="20">
        <f t="shared" si="64"/>
        <v>3.3734939759036145E-2</v>
      </c>
      <c r="M179" s="21">
        <v>30000</v>
      </c>
      <c r="N179" s="24">
        <f t="shared" si="76"/>
        <v>5.7831325301204821E-2</v>
      </c>
      <c r="O179" s="19">
        <v>42500</v>
      </c>
      <c r="P179" s="20">
        <f t="shared" si="65"/>
        <v>8.1927710843373497E-2</v>
      </c>
      <c r="Q179" s="21">
        <v>60000</v>
      </c>
      <c r="R179" s="22">
        <f t="shared" si="53"/>
        <v>0.11566265060240964</v>
      </c>
      <c r="S179" s="21">
        <v>50000</v>
      </c>
      <c r="T179" s="20">
        <f t="shared" si="66"/>
        <v>9.6385542168674704E-2</v>
      </c>
      <c r="U179" s="21">
        <f t="shared" si="82"/>
        <v>175000</v>
      </c>
      <c r="V179" s="71">
        <f t="shared" si="78"/>
        <v>0.33734939759036142</v>
      </c>
    </row>
    <row r="180" spans="1:22" x14ac:dyDescent="0.2">
      <c r="A180" s="17">
        <v>77</v>
      </c>
      <c r="B180" s="18">
        <f t="shared" si="80"/>
        <v>525000</v>
      </c>
      <c r="C180" s="19">
        <v>50000</v>
      </c>
      <c r="D180" s="20">
        <f t="shared" si="61"/>
        <v>9.5238095238095233E-2</v>
      </c>
      <c r="E180" s="21">
        <v>190000</v>
      </c>
      <c r="F180" s="22">
        <f t="shared" si="71"/>
        <v>0.3619047619047619</v>
      </c>
      <c r="G180" s="19">
        <f t="shared" si="74"/>
        <v>157500</v>
      </c>
      <c r="H180" s="20">
        <v>0.3</v>
      </c>
      <c r="I180" s="21">
        <f t="shared" si="81"/>
        <v>296250</v>
      </c>
      <c r="J180" s="22">
        <f t="shared" si="79"/>
        <v>0.56428571428571428</v>
      </c>
      <c r="K180" s="19">
        <v>17500</v>
      </c>
      <c r="L180" s="20">
        <f t="shared" si="64"/>
        <v>3.3333333333333333E-2</v>
      </c>
      <c r="M180" s="21">
        <v>30000</v>
      </c>
      <c r="N180" s="24">
        <f t="shared" si="76"/>
        <v>5.7142857142857141E-2</v>
      </c>
      <c r="O180" s="19">
        <v>42500</v>
      </c>
      <c r="P180" s="20">
        <f t="shared" si="65"/>
        <v>8.0952380952380956E-2</v>
      </c>
      <c r="Q180" s="21">
        <v>60000</v>
      </c>
      <c r="R180" s="22">
        <f t="shared" si="53"/>
        <v>0.11428571428571428</v>
      </c>
      <c r="S180" s="21">
        <v>50000</v>
      </c>
      <c r="T180" s="20">
        <f t="shared" si="66"/>
        <v>9.5238095238095233E-2</v>
      </c>
      <c r="U180" s="21">
        <f t="shared" si="82"/>
        <v>176000</v>
      </c>
      <c r="V180" s="71">
        <f t="shared" si="78"/>
        <v>0.33523809523809522</v>
      </c>
    </row>
    <row r="181" spans="1:22" x14ac:dyDescent="0.2">
      <c r="A181" s="17">
        <v>78</v>
      </c>
      <c r="B181" s="18">
        <f t="shared" si="80"/>
        <v>531250</v>
      </c>
      <c r="C181" s="19">
        <v>50000</v>
      </c>
      <c r="D181" s="20">
        <f t="shared" si="61"/>
        <v>9.4117647058823528E-2</v>
      </c>
      <c r="E181" s="21">
        <v>190000</v>
      </c>
      <c r="F181" s="22">
        <f t="shared" si="71"/>
        <v>0.35764705882352943</v>
      </c>
      <c r="G181" s="19">
        <f t="shared" si="74"/>
        <v>159375</v>
      </c>
      <c r="H181" s="20">
        <v>0.3</v>
      </c>
      <c r="I181" s="21">
        <f t="shared" si="81"/>
        <v>298562.5</v>
      </c>
      <c r="J181" s="22">
        <f t="shared" si="79"/>
        <v>0.56200000000000006</v>
      </c>
      <c r="K181" s="19">
        <v>17500</v>
      </c>
      <c r="L181" s="20">
        <f t="shared" si="64"/>
        <v>3.2941176470588238E-2</v>
      </c>
      <c r="M181" s="21">
        <v>30000</v>
      </c>
      <c r="N181" s="24">
        <f t="shared" si="76"/>
        <v>5.647058823529412E-2</v>
      </c>
      <c r="O181" s="19">
        <v>42500</v>
      </c>
      <c r="P181" s="20">
        <f t="shared" si="65"/>
        <v>0.08</v>
      </c>
      <c r="Q181" s="21">
        <v>60000</v>
      </c>
      <c r="R181" s="22">
        <f t="shared" si="53"/>
        <v>0.11294117647058824</v>
      </c>
      <c r="S181" s="21">
        <v>50000</v>
      </c>
      <c r="T181" s="20">
        <f t="shared" si="66"/>
        <v>9.4117647058823528E-2</v>
      </c>
      <c r="U181" s="21">
        <f t="shared" si="82"/>
        <v>177000</v>
      </c>
      <c r="V181" s="71">
        <f t="shared" si="78"/>
        <v>0.3331764705882353</v>
      </c>
    </row>
    <row r="182" spans="1:22" x14ac:dyDescent="0.2">
      <c r="A182" s="17">
        <v>79</v>
      </c>
      <c r="B182" s="18">
        <f t="shared" si="80"/>
        <v>537500</v>
      </c>
      <c r="C182" s="19">
        <v>50000</v>
      </c>
      <c r="D182" s="20">
        <f t="shared" si="61"/>
        <v>9.3023255813953487E-2</v>
      </c>
      <c r="E182" s="21">
        <v>190000</v>
      </c>
      <c r="F182" s="22">
        <f t="shared" si="71"/>
        <v>0.35348837209302325</v>
      </c>
      <c r="G182" s="19">
        <f t="shared" si="74"/>
        <v>161250</v>
      </c>
      <c r="H182" s="20">
        <v>0.3</v>
      </c>
      <c r="I182" s="21">
        <f t="shared" si="81"/>
        <v>300875</v>
      </c>
      <c r="J182" s="22">
        <f t="shared" si="79"/>
        <v>0.55976744186046512</v>
      </c>
      <c r="K182" s="19">
        <v>17500</v>
      </c>
      <c r="L182" s="20">
        <f t="shared" si="64"/>
        <v>3.255813953488372E-2</v>
      </c>
      <c r="M182" s="21">
        <v>30000</v>
      </c>
      <c r="N182" s="24">
        <f t="shared" si="76"/>
        <v>5.5813953488372092E-2</v>
      </c>
      <c r="O182" s="19">
        <v>42500</v>
      </c>
      <c r="P182" s="20">
        <f t="shared" si="65"/>
        <v>7.9069767441860464E-2</v>
      </c>
      <c r="Q182" s="21">
        <v>60000</v>
      </c>
      <c r="R182" s="22">
        <f t="shared" si="53"/>
        <v>0.11162790697674418</v>
      </c>
      <c r="S182" s="21">
        <v>50000</v>
      </c>
      <c r="T182" s="20">
        <f t="shared" si="66"/>
        <v>9.3023255813953487E-2</v>
      </c>
      <c r="U182" s="21">
        <f t="shared" si="82"/>
        <v>178000</v>
      </c>
      <c r="V182" s="71">
        <f t="shared" si="78"/>
        <v>0.3311627906976744</v>
      </c>
    </row>
    <row r="183" spans="1:22" x14ac:dyDescent="0.2">
      <c r="A183" s="17">
        <v>80</v>
      </c>
      <c r="B183" s="18">
        <f t="shared" si="80"/>
        <v>543750</v>
      </c>
      <c r="C183" s="19">
        <v>50000</v>
      </c>
      <c r="D183" s="20">
        <f t="shared" si="61"/>
        <v>9.1954022988505746E-2</v>
      </c>
      <c r="E183" s="21">
        <v>190000</v>
      </c>
      <c r="F183" s="22">
        <f t="shared" si="71"/>
        <v>0.34942528735632183</v>
      </c>
      <c r="G183" s="19">
        <f t="shared" si="74"/>
        <v>163125</v>
      </c>
      <c r="H183" s="20">
        <v>0.3</v>
      </c>
      <c r="I183" s="21">
        <f t="shared" si="81"/>
        <v>303187.5</v>
      </c>
      <c r="J183" s="22">
        <f t="shared" si="79"/>
        <v>0.55758620689655169</v>
      </c>
      <c r="K183" s="19">
        <v>17500</v>
      </c>
      <c r="L183" s="20">
        <f t="shared" si="64"/>
        <v>3.2183908045977011E-2</v>
      </c>
      <c r="M183" s="21">
        <v>30000</v>
      </c>
      <c r="N183" s="24">
        <f t="shared" si="76"/>
        <v>5.5172413793103448E-2</v>
      </c>
      <c r="O183" s="19">
        <v>42500</v>
      </c>
      <c r="P183" s="20">
        <f t="shared" si="65"/>
        <v>7.8160919540229884E-2</v>
      </c>
      <c r="Q183" s="21">
        <v>60000</v>
      </c>
      <c r="R183" s="22">
        <f t="shared" si="53"/>
        <v>0.1103448275862069</v>
      </c>
      <c r="S183" s="21">
        <v>50000</v>
      </c>
      <c r="T183" s="20">
        <f t="shared" si="66"/>
        <v>9.1954022988505746E-2</v>
      </c>
      <c r="U183" s="21">
        <f t="shared" si="82"/>
        <v>179000</v>
      </c>
      <c r="V183" s="71">
        <f t="shared" si="78"/>
        <v>0.32919540229885058</v>
      </c>
    </row>
    <row r="184" spans="1:22" x14ac:dyDescent="0.2">
      <c r="A184" s="17">
        <v>81</v>
      </c>
      <c r="B184" s="18">
        <v>550000</v>
      </c>
      <c r="C184" s="19">
        <v>50000</v>
      </c>
      <c r="D184" s="20">
        <f>C184/B184</f>
        <v>9.0909090909090912E-2</v>
      </c>
      <c r="E184" s="21">
        <v>190000</v>
      </c>
      <c r="F184" s="22">
        <f t="shared" si="71"/>
        <v>0.34545454545454546</v>
      </c>
      <c r="G184" s="19">
        <v>165000</v>
      </c>
      <c r="H184" s="20">
        <f>G184/B184</f>
        <v>0.3</v>
      </c>
      <c r="I184" s="21">
        <v>305500</v>
      </c>
      <c r="J184" s="22">
        <f>I184/B184</f>
        <v>0.55545454545454542</v>
      </c>
      <c r="K184" s="19">
        <v>17500</v>
      </c>
      <c r="L184" s="20">
        <f t="shared" si="64"/>
        <v>3.1818181818181815E-2</v>
      </c>
      <c r="M184" s="21">
        <v>30000</v>
      </c>
      <c r="N184" s="24">
        <f t="shared" si="76"/>
        <v>5.4545454545454543E-2</v>
      </c>
      <c r="O184" s="19">
        <v>42500</v>
      </c>
      <c r="P184" s="20">
        <f t="shared" si="65"/>
        <v>7.7272727272727271E-2</v>
      </c>
      <c r="Q184" s="21">
        <v>60000</v>
      </c>
      <c r="R184" s="22">
        <f t="shared" si="53"/>
        <v>0.10909090909090909</v>
      </c>
      <c r="S184" s="21">
        <v>50000</v>
      </c>
      <c r="T184" s="20">
        <f t="shared" si="66"/>
        <v>9.0909090909090912E-2</v>
      </c>
      <c r="U184" s="21">
        <v>180000</v>
      </c>
      <c r="V184" s="71">
        <f t="shared" si="78"/>
        <v>0.32727272727272727</v>
      </c>
    </row>
    <row r="185" spans="1:22" x14ac:dyDescent="0.2">
      <c r="A185" s="17">
        <v>81</v>
      </c>
      <c r="B185" s="18">
        <v>600000</v>
      </c>
      <c r="C185" s="19">
        <v>50000</v>
      </c>
      <c r="D185" s="20">
        <f>C185/B185</f>
        <v>8.3333333333333329E-2</v>
      </c>
      <c r="E185" s="21">
        <v>190000</v>
      </c>
      <c r="F185" s="22">
        <f t="shared" si="71"/>
        <v>0.31666666666666665</v>
      </c>
      <c r="G185" s="19">
        <v>180000</v>
      </c>
      <c r="H185" s="20">
        <f>G185/B185</f>
        <v>0.3</v>
      </c>
      <c r="I185" s="21">
        <v>324000</v>
      </c>
      <c r="J185" s="22">
        <f>I185/B185</f>
        <v>0.54</v>
      </c>
      <c r="K185" s="19">
        <v>17500</v>
      </c>
      <c r="L185" s="20">
        <f t="shared" si="64"/>
        <v>2.9166666666666667E-2</v>
      </c>
      <c r="M185" s="21">
        <v>30000</v>
      </c>
      <c r="N185" s="24">
        <f t="shared" si="76"/>
        <v>0.05</v>
      </c>
      <c r="O185" s="19">
        <v>42500</v>
      </c>
      <c r="P185" s="20">
        <f t="shared" si="65"/>
        <v>7.0833333333333331E-2</v>
      </c>
      <c r="Q185" s="21">
        <v>60000</v>
      </c>
      <c r="R185" s="22">
        <f t="shared" si="53"/>
        <v>0.1</v>
      </c>
      <c r="S185" s="21">
        <v>50000</v>
      </c>
      <c r="T185" s="20">
        <f t="shared" si="66"/>
        <v>8.3333333333333329E-2</v>
      </c>
      <c r="U185" s="21">
        <v>180000</v>
      </c>
      <c r="V185" s="71">
        <f t="shared" si="78"/>
        <v>0.3</v>
      </c>
    </row>
    <row r="186" spans="1:22" ht="15.75" thickBot="1" x14ac:dyDescent="0.25">
      <c r="A186" s="32">
        <v>81</v>
      </c>
      <c r="B186" s="33">
        <v>676788</v>
      </c>
      <c r="C186" s="34">
        <v>50000</v>
      </c>
      <c r="D186" s="35">
        <f>C186/B186</f>
        <v>7.3878378458246893E-2</v>
      </c>
      <c r="E186" s="36">
        <v>190000</v>
      </c>
      <c r="F186" s="37">
        <f t="shared" si="71"/>
        <v>0.28073783814133818</v>
      </c>
      <c r="G186" s="34">
        <v>194291</v>
      </c>
      <c r="H186" s="35">
        <f>G186/B186</f>
        <v>0.28707808058062495</v>
      </c>
      <c r="I186" s="36">
        <v>340399</v>
      </c>
      <c r="J186" s="37">
        <f>I186/B186</f>
        <v>0.50296252297617572</v>
      </c>
      <c r="K186" s="34">
        <v>17500</v>
      </c>
      <c r="L186" s="35">
        <f t="shared" si="64"/>
        <v>2.5857432460386413E-2</v>
      </c>
      <c r="M186" s="36">
        <v>30000</v>
      </c>
      <c r="N186" s="38">
        <f t="shared" si="76"/>
        <v>4.4327027074948136E-2</v>
      </c>
      <c r="O186" s="34">
        <v>42500</v>
      </c>
      <c r="P186" s="35">
        <f t="shared" si="65"/>
        <v>6.2796621689509863E-2</v>
      </c>
      <c r="Q186" s="36">
        <v>60000</v>
      </c>
      <c r="R186" s="37">
        <f t="shared" si="53"/>
        <v>8.8654054149896272E-2</v>
      </c>
      <c r="S186" s="36">
        <v>50000</v>
      </c>
      <c r="T186" s="35">
        <f t="shared" si="66"/>
        <v>7.3878378458246893E-2</v>
      </c>
      <c r="U186" s="36">
        <v>180000</v>
      </c>
      <c r="V186" s="72">
        <f t="shared" si="78"/>
        <v>0.26596216244968884</v>
      </c>
    </row>
  </sheetData>
  <mergeCells count="28">
    <mergeCell ref="A2:J2"/>
    <mergeCell ref="K2:T2"/>
    <mergeCell ref="C41:F41"/>
    <mergeCell ref="G41:J41"/>
    <mergeCell ref="K41:N41"/>
    <mergeCell ref="O41:R41"/>
    <mergeCell ref="S41:V41"/>
    <mergeCell ref="S42:V42"/>
    <mergeCell ref="E87:J87"/>
    <mergeCell ref="B92:L92"/>
    <mergeCell ref="B93:L93"/>
    <mergeCell ref="C42:F42"/>
    <mergeCell ref="G42:J42"/>
    <mergeCell ref="K42:N42"/>
    <mergeCell ref="O42:R42"/>
    <mergeCell ref="B94:L94"/>
    <mergeCell ref="B95:L95"/>
    <mergeCell ref="B96:L96"/>
    <mergeCell ref="C99:F99"/>
    <mergeCell ref="G99:J99"/>
    <mergeCell ref="K99:N99"/>
    <mergeCell ref="O99:R99"/>
    <mergeCell ref="S99:V99"/>
    <mergeCell ref="C100:F100"/>
    <mergeCell ref="G100:J100"/>
    <mergeCell ref="K100:N100"/>
    <mergeCell ref="O100:R100"/>
    <mergeCell ref="S100:V100"/>
  </mergeCells>
  <phoneticPr fontId="5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SCO Choice</vt:lpstr>
      <vt:lpstr>LGT</vt:lpstr>
      <vt:lpstr>RandyG</vt:lpstr>
      <vt:lpstr>TonyC</vt:lpstr>
      <vt:lpstr>RandyG!Print_Area</vt:lpstr>
    </vt:vector>
  </TitlesOfParts>
  <Company>Vectren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SJAllen</dc:creator>
  <cp:lastModifiedBy>McDowell, Pamela M</cp:lastModifiedBy>
  <cp:lastPrinted>2017-01-30T18:51:36Z</cp:lastPrinted>
  <dcterms:created xsi:type="dcterms:W3CDTF">2006-04-06T12:44:51Z</dcterms:created>
  <dcterms:modified xsi:type="dcterms:W3CDTF">2026-08-11T14:18:39Z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3ac3a1a-de19-428b-b395-6d250d7743fb_Enabled">
    <vt:lpwstr>true</vt:lpwstr>
  </property>
  <property fmtid="{D5CDD505-2E9C-101B-9397-08002B2CF9AE}" pid="3" name="MSIP_Label_e3ac3a1a-de19-428b-b395-6d250d7743fb_SetDate">
    <vt:lpwstr>2023-09-12T08:09:25Z</vt:lpwstr>
  </property>
  <property fmtid="{D5CDD505-2E9C-101B-9397-08002B2CF9AE}" pid="4" name="MSIP_Label_e3ac3a1a-de19-428b-b395-6d250d7743fb_Method">
    <vt:lpwstr>Standard</vt:lpwstr>
  </property>
  <property fmtid="{D5CDD505-2E9C-101B-9397-08002B2CF9AE}" pid="5" name="MSIP_Label_e3ac3a1a-de19-428b-b395-6d250d7743fb_Name">
    <vt:lpwstr>Internal Use Only</vt:lpwstr>
  </property>
  <property fmtid="{D5CDD505-2E9C-101B-9397-08002B2CF9AE}" pid="6" name="MSIP_Label_e3ac3a1a-de19-428b-b395-6d250d7743fb_SiteId">
    <vt:lpwstr>88cc5fd7-fd78-44b6-ad75-b6915088974f</vt:lpwstr>
  </property>
  <property fmtid="{D5CDD505-2E9C-101B-9397-08002B2CF9AE}" pid="7" name="MSIP_Label_e3ac3a1a-de19-428b-b395-6d250d7743fb_ActionId">
    <vt:lpwstr>986c5b49-75d0-4a78-bf6d-1c01cd5f3b77</vt:lpwstr>
  </property>
  <property fmtid="{D5CDD505-2E9C-101B-9397-08002B2CF9AE}" pid="8" name="MSIP_Label_e3ac3a1a-de19-428b-b395-6d250d7743fb_ContentBits">
    <vt:lpwstr>0</vt:lpwstr>
  </property>
</Properties>
</file>